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2\Final\"/>
    </mc:Choice>
  </mc:AlternateContent>
  <xr:revisionPtr revIDLastSave="0" documentId="8_{BCA7C466-EBE2-44F3-8C9D-409AE623B3A5}" xr6:coauthVersionLast="47" xr6:coauthVersionMax="47" xr10:uidLastSave="{00000000-0000-0000-0000-000000000000}"/>
  <workbookProtection workbookAlgorithmName="SHA-512" workbookHashValue="uIxx8Oip4S/YyfJQzcLosbLnpRtDEWVYz3cyxpHn0rOopc+TTK7gLbJKJ6xG0ejifcxdbaLx80ItQzKHBmiUqA==" workbookSaltValue="gOBz/VLpc0c3Xx5uCYBY7g==" workbookSpinCount="100000" lockStructure="1"/>
  <bookViews>
    <workbookView xWindow="-110" yWindow="-110" windowWidth="19420" windowHeight="11500" xr2:uid="{00000000-000D-0000-FFFF-FFFF00000000}"/>
  </bookViews>
  <sheets>
    <sheet name="Summary" sheetId="1" r:id="rId1"/>
    <sheet name="EKU" sheetId="2" r:id="rId2"/>
    <sheet name="JHB" sheetId="3" r:id="rId3"/>
    <sheet name="TSH" sheetId="4" r:id="rId4"/>
    <sheet name="GT421" sheetId="5" r:id="rId5"/>
    <sheet name="GT422" sheetId="6" r:id="rId6"/>
    <sheet name="GT423" sheetId="7" r:id="rId7"/>
    <sheet name="DC42" sheetId="8" r:id="rId8"/>
    <sheet name="GT481" sheetId="9" r:id="rId9"/>
    <sheet name="GT484" sheetId="10" r:id="rId10"/>
    <sheet name="GT485" sheetId="11" r:id="rId11"/>
    <sheet name="DC48" sheetId="12" r:id="rId12"/>
  </sheets>
  <definedNames>
    <definedName name="_xlnm.Print_Area" localSheetId="7">'DC42'!$A$1:$X$128</definedName>
    <definedName name="_xlnm.Print_Area" localSheetId="11">'DC48'!$A$1:$X$128</definedName>
    <definedName name="_xlnm.Print_Area" localSheetId="1">EKU!$A$1:$X$128</definedName>
    <definedName name="_xlnm.Print_Area" localSheetId="4">'GT421'!$A$1:$X$128</definedName>
    <definedName name="_xlnm.Print_Area" localSheetId="5">'GT422'!$A$1:$X$128</definedName>
    <definedName name="_xlnm.Print_Area" localSheetId="6">'GT423'!$A$1:$X$128</definedName>
    <definedName name="_xlnm.Print_Area" localSheetId="8">'GT481'!$A$1:$X$128</definedName>
    <definedName name="_xlnm.Print_Area" localSheetId="9">'GT484'!$A$1:$X$128</definedName>
    <definedName name="_xlnm.Print_Area" localSheetId="10">'GT485'!$A$1:$X$128</definedName>
    <definedName name="_xlnm.Print_Area" localSheetId="2">JHB!$A$1:$X$128</definedName>
    <definedName name="_xlnm.Print_Area" localSheetId="0">Summary!$A$1:$X$128</definedName>
    <definedName name="_xlnm.Print_Area" localSheetId="3">TSH!$A$1:$X$128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7" i="2" l="1"/>
  <c r="N87" i="2"/>
  <c r="N115" i="2" s="1"/>
  <c r="M87" i="2"/>
  <c r="L87" i="2"/>
  <c r="K87" i="2"/>
  <c r="J87" i="2"/>
  <c r="I87" i="2"/>
  <c r="H87" i="2"/>
  <c r="H115" i="2" s="1"/>
  <c r="G87" i="2"/>
  <c r="G115" i="2" s="1"/>
  <c r="F87" i="2"/>
  <c r="F115" i="2" s="1"/>
  <c r="D87" i="2"/>
  <c r="D115" i="2" s="1"/>
  <c r="C87" i="2"/>
  <c r="B87" i="2"/>
  <c r="O87" i="3"/>
  <c r="O114" i="3" s="1"/>
  <c r="N87" i="3"/>
  <c r="M87" i="3"/>
  <c r="M115" i="3" s="1"/>
  <c r="S115" i="3" s="1"/>
  <c r="L87" i="3"/>
  <c r="L115" i="3" s="1"/>
  <c r="R115" i="3" s="1"/>
  <c r="K87" i="3"/>
  <c r="J87" i="3"/>
  <c r="I87" i="3"/>
  <c r="I115" i="3" s="1"/>
  <c r="H87" i="3"/>
  <c r="G87" i="3"/>
  <c r="G115" i="3" s="1"/>
  <c r="F87" i="3"/>
  <c r="D87" i="3"/>
  <c r="C87" i="3"/>
  <c r="B87" i="3"/>
  <c r="O87" i="4"/>
  <c r="N87" i="4"/>
  <c r="M87" i="4"/>
  <c r="M115" i="4" s="1"/>
  <c r="S115" i="4" s="1"/>
  <c r="L87" i="4"/>
  <c r="L115" i="4" s="1"/>
  <c r="R115" i="4" s="1"/>
  <c r="K87" i="4"/>
  <c r="K115" i="4" s="1"/>
  <c r="J87" i="4"/>
  <c r="J115" i="4" s="1"/>
  <c r="I87" i="4"/>
  <c r="I115" i="4" s="1"/>
  <c r="H87" i="4"/>
  <c r="H115" i="4" s="1"/>
  <c r="G87" i="4"/>
  <c r="F87" i="4"/>
  <c r="F115" i="4" s="1"/>
  <c r="D87" i="4"/>
  <c r="D115" i="4" s="1"/>
  <c r="C87" i="4"/>
  <c r="C115" i="4" s="1"/>
  <c r="B87" i="4"/>
  <c r="B115" i="4" s="1"/>
  <c r="O87" i="5"/>
  <c r="O114" i="5" s="1"/>
  <c r="N87" i="5"/>
  <c r="N114" i="5" s="1"/>
  <c r="M87" i="5"/>
  <c r="M115" i="5" s="1"/>
  <c r="S115" i="5" s="1"/>
  <c r="L87" i="5"/>
  <c r="K87" i="5"/>
  <c r="J87" i="5"/>
  <c r="I87" i="5"/>
  <c r="H87" i="5"/>
  <c r="G87" i="5"/>
  <c r="F87" i="5"/>
  <c r="D87" i="5"/>
  <c r="C87" i="5"/>
  <c r="C115" i="5" s="1"/>
  <c r="B87" i="5"/>
  <c r="B115" i="5" s="1"/>
  <c r="O87" i="6"/>
  <c r="O115" i="6" s="1"/>
  <c r="N87" i="6"/>
  <c r="N115" i="6" s="1"/>
  <c r="M87" i="6"/>
  <c r="M115" i="6" s="1"/>
  <c r="S115" i="6" s="1"/>
  <c r="L87" i="6"/>
  <c r="L115" i="6" s="1"/>
  <c r="R115" i="6" s="1"/>
  <c r="K87" i="6"/>
  <c r="J87" i="6"/>
  <c r="J115" i="6" s="1"/>
  <c r="I87" i="6"/>
  <c r="I115" i="6" s="1"/>
  <c r="H87" i="6"/>
  <c r="H115" i="6" s="1"/>
  <c r="G87" i="6"/>
  <c r="G115" i="6" s="1"/>
  <c r="F87" i="6"/>
  <c r="D87" i="6"/>
  <c r="C87" i="6"/>
  <c r="C115" i="6" s="1"/>
  <c r="B87" i="6"/>
  <c r="O87" i="7"/>
  <c r="O114" i="7" s="1"/>
  <c r="N87" i="7"/>
  <c r="M87" i="7"/>
  <c r="L87" i="7"/>
  <c r="K87" i="7"/>
  <c r="J87" i="7"/>
  <c r="I87" i="7"/>
  <c r="H87" i="7"/>
  <c r="H115" i="7" s="1"/>
  <c r="G87" i="7"/>
  <c r="F87" i="7"/>
  <c r="F115" i="7" s="1"/>
  <c r="D87" i="7"/>
  <c r="D115" i="7" s="1"/>
  <c r="C87" i="7"/>
  <c r="C115" i="7" s="1"/>
  <c r="B87" i="7"/>
  <c r="B115" i="7" s="1"/>
  <c r="O87" i="8"/>
  <c r="O115" i="8" s="1"/>
  <c r="N87" i="8"/>
  <c r="N115" i="8" s="1"/>
  <c r="M87" i="8"/>
  <c r="M115" i="8" s="1"/>
  <c r="S115" i="8" s="1"/>
  <c r="L87" i="8"/>
  <c r="L115" i="8" s="1"/>
  <c r="R115" i="8" s="1"/>
  <c r="K87" i="8"/>
  <c r="K115" i="8" s="1"/>
  <c r="J87" i="8"/>
  <c r="I87" i="8"/>
  <c r="H87" i="8"/>
  <c r="H115" i="8" s="1"/>
  <c r="G87" i="8"/>
  <c r="F87" i="8"/>
  <c r="D87" i="8"/>
  <c r="C87" i="8"/>
  <c r="B87" i="8"/>
  <c r="O87" i="9"/>
  <c r="N87" i="9"/>
  <c r="M87" i="9"/>
  <c r="M115" i="9" s="1"/>
  <c r="S115" i="9" s="1"/>
  <c r="L87" i="9"/>
  <c r="L115" i="9" s="1"/>
  <c r="R115" i="9" s="1"/>
  <c r="K87" i="9"/>
  <c r="J87" i="9"/>
  <c r="I87" i="9"/>
  <c r="H87" i="9"/>
  <c r="H115" i="9" s="1"/>
  <c r="G87" i="9"/>
  <c r="G115" i="9" s="1"/>
  <c r="F87" i="9"/>
  <c r="F115" i="9" s="1"/>
  <c r="D87" i="9"/>
  <c r="D115" i="9" s="1"/>
  <c r="C87" i="9"/>
  <c r="C115" i="9" s="1"/>
  <c r="B87" i="9"/>
  <c r="B115" i="9" s="1"/>
  <c r="O87" i="10"/>
  <c r="O115" i="10" s="1"/>
  <c r="N87" i="10"/>
  <c r="M87" i="10"/>
  <c r="L87" i="10"/>
  <c r="L115" i="10" s="1"/>
  <c r="R115" i="10" s="1"/>
  <c r="K87" i="10"/>
  <c r="J87" i="10"/>
  <c r="I87" i="10"/>
  <c r="H87" i="10"/>
  <c r="G87" i="10"/>
  <c r="F87" i="10"/>
  <c r="D87" i="10"/>
  <c r="C87" i="10"/>
  <c r="C115" i="10" s="1"/>
  <c r="B87" i="10"/>
  <c r="B115" i="10" s="1"/>
  <c r="O87" i="11"/>
  <c r="O115" i="11" s="1"/>
  <c r="N87" i="11"/>
  <c r="M87" i="11"/>
  <c r="M115" i="11" s="1"/>
  <c r="S115" i="11" s="1"/>
  <c r="L87" i="11"/>
  <c r="L115" i="11" s="1"/>
  <c r="R115" i="11" s="1"/>
  <c r="K87" i="11"/>
  <c r="K115" i="11" s="1"/>
  <c r="J87" i="11"/>
  <c r="J115" i="11" s="1"/>
  <c r="I87" i="11"/>
  <c r="I115" i="11" s="1"/>
  <c r="H87" i="11"/>
  <c r="H115" i="11" s="1"/>
  <c r="G87" i="11"/>
  <c r="G115" i="11" s="1"/>
  <c r="F87" i="11"/>
  <c r="F115" i="11" s="1"/>
  <c r="D87" i="11"/>
  <c r="C87" i="11"/>
  <c r="C115" i="11" s="1"/>
  <c r="B87" i="11"/>
  <c r="B115" i="11" s="1"/>
  <c r="O87" i="12"/>
  <c r="O114" i="12" s="1"/>
  <c r="N87" i="12"/>
  <c r="M87" i="12"/>
  <c r="L87" i="12"/>
  <c r="K87" i="12"/>
  <c r="J87" i="12"/>
  <c r="I87" i="12"/>
  <c r="H87" i="12"/>
  <c r="G87" i="12"/>
  <c r="F87" i="12"/>
  <c r="F115" i="12" s="1"/>
  <c r="D87" i="12"/>
  <c r="D115" i="12" s="1"/>
  <c r="C87" i="12"/>
  <c r="C115" i="12" s="1"/>
  <c r="B87" i="12"/>
  <c r="B115" i="12" s="1"/>
  <c r="O87" i="1"/>
  <c r="O115" i="1" s="1"/>
  <c r="N87" i="1"/>
  <c r="N115" i="1" s="1"/>
  <c r="M87" i="1"/>
  <c r="M115" i="1" s="1"/>
  <c r="S115" i="1" s="1"/>
  <c r="L87" i="1"/>
  <c r="K87" i="1"/>
  <c r="K115" i="1" s="1"/>
  <c r="J87" i="1"/>
  <c r="J115" i="1" s="1"/>
  <c r="I87" i="1"/>
  <c r="H87" i="1"/>
  <c r="G87" i="1"/>
  <c r="G115" i="1" s="1"/>
  <c r="F87" i="1"/>
  <c r="D87" i="1"/>
  <c r="C87" i="1"/>
  <c r="B87" i="1"/>
  <c r="O115" i="2"/>
  <c r="M115" i="2"/>
  <c r="S115" i="2" s="1"/>
  <c r="L115" i="2"/>
  <c r="R115" i="2" s="1"/>
  <c r="K115" i="2"/>
  <c r="J115" i="2"/>
  <c r="I115" i="2"/>
  <c r="C115" i="2"/>
  <c r="B115" i="2"/>
  <c r="O114" i="2"/>
  <c r="U113" i="2"/>
  <c r="T113" i="2"/>
  <c r="S113" i="2"/>
  <c r="R113" i="2"/>
  <c r="S112" i="2"/>
  <c r="R112" i="2"/>
  <c r="E112" i="2"/>
  <c r="U112" i="2" s="1"/>
  <c r="S111" i="2"/>
  <c r="R111" i="2"/>
  <c r="E111" i="2"/>
  <c r="T111" i="2" s="1"/>
  <c r="S110" i="2"/>
  <c r="R110" i="2"/>
  <c r="E110" i="2"/>
  <c r="U110" i="2" s="1"/>
  <c r="S109" i="2"/>
  <c r="R109" i="2"/>
  <c r="E109" i="2"/>
  <c r="T109" i="2" s="1"/>
  <c r="S108" i="2"/>
  <c r="R108" i="2"/>
  <c r="E108" i="2"/>
  <c r="U108" i="2" s="1"/>
  <c r="S107" i="2"/>
  <c r="R107" i="2"/>
  <c r="E107" i="2"/>
  <c r="U107" i="2" s="1"/>
  <c r="S106" i="2"/>
  <c r="R106" i="2"/>
  <c r="E106" i="2"/>
  <c r="U106" i="2" s="1"/>
  <c r="S105" i="2"/>
  <c r="R105" i="2"/>
  <c r="E105" i="2"/>
  <c r="T105" i="2" s="1"/>
  <c r="S104" i="2"/>
  <c r="R104" i="2"/>
  <c r="E104" i="2"/>
  <c r="U104" i="2" s="1"/>
  <c r="S103" i="2"/>
  <c r="R103" i="2"/>
  <c r="E103" i="2"/>
  <c r="T103" i="2" s="1"/>
  <c r="S102" i="2"/>
  <c r="R102" i="2"/>
  <c r="E102" i="2"/>
  <c r="U102" i="2" s="1"/>
  <c r="S101" i="2"/>
  <c r="R101" i="2"/>
  <c r="E101" i="2"/>
  <c r="U101" i="2" s="1"/>
  <c r="S100" i="2"/>
  <c r="R100" i="2"/>
  <c r="E100" i="2"/>
  <c r="U100" i="2" s="1"/>
  <c r="S99" i="2"/>
  <c r="R99" i="2"/>
  <c r="E99" i="2"/>
  <c r="U99" i="2" s="1"/>
  <c r="S98" i="2"/>
  <c r="R98" i="2"/>
  <c r="E98" i="2"/>
  <c r="M97" i="2"/>
  <c r="S97" i="2" s="1"/>
  <c r="L97" i="2"/>
  <c r="L114" i="2" s="1"/>
  <c r="R114" i="2" s="1"/>
  <c r="K97" i="2"/>
  <c r="J97" i="2"/>
  <c r="I97" i="2"/>
  <c r="H97" i="2"/>
  <c r="G97" i="2"/>
  <c r="F97" i="2"/>
  <c r="F114" i="2" s="1"/>
  <c r="D97" i="2"/>
  <c r="C97" i="2"/>
  <c r="B97" i="2"/>
  <c r="B114" i="2" s="1"/>
  <c r="K115" i="3"/>
  <c r="J115" i="3"/>
  <c r="H115" i="3"/>
  <c r="F115" i="3"/>
  <c r="D115" i="3"/>
  <c r="C115" i="3"/>
  <c r="B115" i="3"/>
  <c r="U113" i="3"/>
  <c r="T113" i="3"/>
  <c r="S113" i="3"/>
  <c r="R113" i="3"/>
  <c r="S112" i="3"/>
  <c r="R112" i="3"/>
  <c r="E112" i="3"/>
  <c r="T112" i="3" s="1"/>
  <c r="S111" i="3"/>
  <c r="R111" i="3"/>
  <c r="E111" i="3"/>
  <c r="T111" i="3" s="1"/>
  <c r="S110" i="3"/>
  <c r="R110" i="3"/>
  <c r="E110" i="3"/>
  <c r="T110" i="3" s="1"/>
  <c r="S109" i="3"/>
  <c r="R109" i="3"/>
  <c r="E109" i="3"/>
  <c r="U109" i="3" s="1"/>
  <c r="S108" i="3"/>
  <c r="R108" i="3"/>
  <c r="E108" i="3"/>
  <c r="T108" i="3" s="1"/>
  <c r="S107" i="3"/>
  <c r="R107" i="3"/>
  <c r="E107" i="3"/>
  <c r="U107" i="3" s="1"/>
  <c r="S106" i="3"/>
  <c r="R106" i="3"/>
  <c r="E106" i="3"/>
  <c r="U106" i="3" s="1"/>
  <c r="S105" i="3"/>
  <c r="R105" i="3"/>
  <c r="E105" i="3"/>
  <c r="U105" i="3" s="1"/>
  <c r="S104" i="3"/>
  <c r="R104" i="3"/>
  <c r="E104" i="3"/>
  <c r="T104" i="3" s="1"/>
  <c r="S103" i="3"/>
  <c r="R103" i="3"/>
  <c r="E103" i="3"/>
  <c r="T103" i="3" s="1"/>
  <c r="S102" i="3"/>
  <c r="R102" i="3"/>
  <c r="E102" i="3"/>
  <c r="T102" i="3" s="1"/>
  <c r="T101" i="3"/>
  <c r="S101" i="3"/>
  <c r="R101" i="3"/>
  <c r="E101" i="3"/>
  <c r="U101" i="3" s="1"/>
  <c r="S100" i="3"/>
  <c r="R100" i="3"/>
  <c r="E100" i="3"/>
  <c r="T100" i="3" s="1"/>
  <c r="S99" i="3"/>
  <c r="R99" i="3"/>
  <c r="E99" i="3"/>
  <c r="U99" i="3" s="1"/>
  <c r="S98" i="3"/>
  <c r="R98" i="3"/>
  <c r="E98" i="3"/>
  <c r="U98" i="3" s="1"/>
  <c r="M97" i="3"/>
  <c r="L97" i="3"/>
  <c r="R97" i="3" s="1"/>
  <c r="K97" i="3"/>
  <c r="K114" i="3" s="1"/>
  <c r="J97" i="3"/>
  <c r="J114" i="3" s="1"/>
  <c r="I97" i="3"/>
  <c r="H97" i="3"/>
  <c r="H114" i="3" s="1"/>
  <c r="G97" i="3"/>
  <c r="G114" i="3" s="1"/>
  <c r="F97" i="3"/>
  <c r="F114" i="3" s="1"/>
  <c r="D97" i="3"/>
  <c r="D114" i="3" s="1"/>
  <c r="C97" i="3"/>
  <c r="C114" i="3" s="1"/>
  <c r="B97" i="3"/>
  <c r="B114" i="3" s="1"/>
  <c r="O115" i="4"/>
  <c r="N115" i="4"/>
  <c r="G115" i="4"/>
  <c r="O114" i="4"/>
  <c r="N114" i="4"/>
  <c r="U113" i="4"/>
  <c r="T113" i="4"/>
  <c r="S113" i="4"/>
  <c r="R113" i="4"/>
  <c r="S112" i="4"/>
  <c r="R112" i="4"/>
  <c r="E112" i="4"/>
  <c r="U112" i="4" s="1"/>
  <c r="S111" i="4"/>
  <c r="R111" i="4"/>
  <c r="E111" i="4"/>
  <c r="T111" i="4" s="1"/>
  <c r="S110" i="4"/>
  <c r="R110" i="4"/>
  <c r="E110" i="4"/>
  <c r="U110" i="4" s="1"/>
  <c r="S109" i="4"/>
  <c r="R109" i="4"/>
  <c r="E109" i="4"/>
  <c r="U109" i="4" s="1"/>
  <c r="S108" i="4"/>
  <c r="R108" i="4"/>
  <c r="E108" i="4"/>
  <c r="U108" i="4" s="1"/>
  <c r="S107" i="4"/>
  <c r="R107" i="4"/>
  <c r="E107" i="4"/>
  <c r="U107" i="4" s="1"/>
  <c r="S106" i="4"/>
  <c r="R106" i="4"/>
  <c r="E106" i="4"/>
  <c r="U106" i="4" s="1"/>
  <c r="U105" i="4"/>
  <c r="S105" i="4"/>
  <c r="R105" i="4"/>
  <c r="E105" i="4"/>
  <c r="T105" i="4" s="1"/>
  <c r="S104" i="4"/>
  <c r="R104" i="4"/>
  <c r="E104" i="4"/>
  <c r="U104" i="4" s="1"/>
  <c r="S103" i="4"/>
  <c r="R103" i="4"/>
  <c r="E103" i="4"/>
  <c r="T103" i="4" s="1"/>
  <c r="S102" i="4"/>
  <c r="R102" i="4"/>
  <c r="E102" i="4"/>
  <c r="U102" i="4" s="1"/>
  <c r="S101" i="4"/>
  <c r="R101" i="4"/>
  <c r="E101" i="4"/>
  <c r="U101" i="4" s="1"/>
  <c r="S100" i="4"/>
  <c r="R100" i="4"/>
  <c r="E100" i="4"/>
  <c r="U100" i="4" s="1"/>
  <c r="S99" i="4"/>
  <c r="R99" i="4"/>
  <c r="E99" i="4"/>
  <c r="S98" i="4"/>
  <c r="R98" i="4"/>
  <c r="E98" i="4"/>
  <c r="U98" i="4" s="1"/>
  <c r="M97" i="4"/>
  <c r="L97" i="4"/>
  <c r="R97" i="4" s="1"/>
  <c r="K97" i="4"/>
  <c r="K114" i="4" s="1"/>
  <c r="J97" i="4"/>
  <c r="I97" i="4"/>
  <c r="H97" i="4"/>
  <c r="G97" i="4"/>
  <c r="F97" i="4"/>
  <c r="D97" i="4"/>
  <c r="C97" i="4"/>
  <c r="B97" i="4"/>
  <c r="O115" i="5"/>
  <c r="N115" i="5"/>
  <c r="L115" i="5"/>
  <c r="R115" i="5" s="1"/>
  <c r="K115" i="5"/>
  <c r="J115" i="5"/>
  <c r="I115" i="5"/>
  <c r="H115" i="5"/>
  <c r="G115" i="5"/>
  <c r="F115" i="5"/>
  <c r="D115" i="5"/>
  <c r="U113" i="5"/>
  <c r="T113" i="5"/>
  <c r="S113" i="5"/>
  <c r="R113" i="5"/>
  <c r="S112" i="5"/>
  <c r="R112" i="5"/>
  <c r="E112" i="5"/>
  <c r="U112" i="5" s="1"/>
  <c r="S111" i="5"/>
  <c r="R111" i="5"/>
  <c r="E111" i="5"/>
  <c r="U111" i="5" s="1"/>
  <c r="S110" i="5"/>
  <c r="R110" i="5"/>
  <c r="E110" i="5"/>
  <c r="U110" i="5" s="1"/>
  <c r="S109" i="5"/>
  <c r="R109" i="5"/>
  <c r="E109" i="5"/>
  <c r="T109" i="5" s="1"/>
  <c r="S108" i="5"/>
  <c r="R108" i="5"/>
  <c r="E108" i="5"/>
  <c r="T108" i="5" s="1"/>
  <c r="S107" i="5"/>
  <c r="R107" i="5"/>
  <c r="E107" i="5"/>
  <c r="U107" i="5" s="1"/>
  <c r="S106" i="5"/>
  <c r="R106" i="5"/>
  <c r="E106" i="5"/>
  <c r="T106" i="5" s="1"/>
  <c r="S105" i="5"/>
  <c r="R105" i="5"/>
  <c r="E105" i="5"/>
  <c r="U105" i="5" s="1"/>
  <c r="S104" i="5"/>
  <c r="R104" i="5"/>
  <c r="E104" i="5"/>
  <c r="U104" i="5" s="1"/>
  <c r="S103" i="5"/>
  <c r="R103" i="5"/>
  <c r="E103" i="5"/>
  <c r="U103" i="5" s="1"/>
  <c r="S102" i="5"/>
  <c r="R102" i="5"/>
  <c r="E102" i="5"/>
  <c r="U102" i="5" s="1"/>
  <c r="T101" i="5"/>
  <c r="S101" i="5"/>
  <c r="R101" i="5"/>
  <c r="E101" i="5"/>
  <c r="U101" i="5" s="1"/>
  <c r="S100" i="5"/>
  <c r="R100" i="5"/>
  <c r="E100" i="5"/>
  <c r="T100" i="5" s="1"/>
  <c r="S99" i="5"/>
  <c r="R99" i="5"/>
  <c r="E99" i="5"/>
  <c r="T99" i="5" s="1"/>
  <c r="S98" i="5"/>
  <c r="R98" i="5"/>
  <c r="E98" i="5"/>
  <c r="M97" i="5"/>
  <c r="L97" i="5"/>
  <c r="L114" i="5" s="1"/>
  <c r="R114" i="5" s="1"/>
  <c r="K97" i="5"/>
  <c r="K114" i="5" s="1"/>
  <c r="J97" i="5"/>
  <c r="J114" i="5" s="1"/>
  <c r="I97" i="5"/>
  <c r="I114" i="5" s="1"/>
  <c r="H97" i="5"/>
  <c r="H114" i="5" s="1"/>
  <c r="G97" i="5"/>
  <c r="G114" i="5" s="1"/>
  <c r="F97" i="5"/>
  <c r="F114" i="5" s="1"/>
  <c r="D97" i="5"/>
  <c r="D114" i="5" s="1"/>
  <c r="C97" i="5"/>
  <c r="B97" i="5"/>
  <c r="K115" i="6"/>
  <c r="F115" i="6"/>
  <c r="D115" i="6"/>
  <c r="B115" i="6"/>
  <c r="O114" i="6"/>
  <c r="N114" i="6"/>
  <c r="U113" i="6"/>
  <c r="T113" i="6"/>
  <c r="S113" i="6"/>
  <c r="R113" i="6"/>
  <c r="S112" i="6"/>
  <c r="R112" i="6"/>
  <c r="E112" i="6"/>
  <c r="U112" i="6" s="1"/>
  <c r="S111" i="6"/>
  <c r="R111" i="6"/>
  <c r="E111" i="6"/>
  <c r="T111" i="6" s="1"/>
  <c r="S110" i="6"/>
  <c r="R110" i="6"/>
  <c r="E110" i="6"/>
  <c r="S109" i="6"/>
  <c r="R109" i="6"/>
  <c r="E109" i="6"/>
  <c r="T109" i="6" s="1"/>
  <c r="S108" i="6"/>
  <c r="R108" i="6"/>
  <c r="E108" i="6"/>
  <c r="U108" i="6" s="1"/>
  <c r="T107" i="6"/>
  <c r="S107" i="6"/>
  <c r="R107" i="6"/>
  <c r="E107" i="6"/>
  <c r="U107" i="6" s="1"/>
  <c r="S106" i="6"/>
  <c r="R106" i="6"/>
  <c r="E106" i="6"/>
  <c r="U106" i="6" s="1"/>
  <c r="U105" i="6"/>
  <c r="S105" i="6"/>
  <c r="R105" i="6"/>
  <c r="E105" i="6"/>
  <c r="T105" i="6" s="1"/>
  <c r="S104" i="6"/>
  <c r="R104" i="6"/>
  <c r="E104" i="6"/>
  <c r="S103" i="6"/>
  <c r="R103" i="6"/>
  <c r="E103" i="6"/>
  <c r="T103" i="6" s="1"/>
  <c r="S102" i="6"/>
  <c r="R102" i="6"/>
  <c r="E102" i="6"/>
  <c r="U102" i="6" s="1"/>
  <c r="S101" i="6"/>
  <c r="R101" i="6"/>
  <c r="E101" i="6"/>
  <c r="T101" i="6" s="1"/>
  <c r="S100" i="6"/>
  <c r="R100" i="6"/>
  <c r="E100" i="6"/>
  <c r="S99" i="6"/>
  <c r="R99" i="6"/>
  <c r="E99" i="6"/>
  <c r="U99" i="6" s="1"/>
  <c r="S98" i="6"/>
  <c r="R98" i="6"/>
  <c r="E98" i="6"/>
  <c r="M97" i="6"/>
  <c r="L97" i="6"/>
  <c r="K97" i="6"/>
  <c r="J97" i="6"/>
  <c r="I97" i="6"/>
  <c r="H97" i="6"/>
  <c r="G97" i="6"/>
  <c r="F97" i="6"/>
  <c r="F114" i="6" s="1"/>
  <c r="D97" i="6"/>
  <c r="D114" i="6" s="1"/>
  <c r="C97" i="6"/>
  <c r="C114" i="6" s="1"/>
  <c r="B97" i="6"/>
  <c r="B114" i="6" s="1"/>
  <c r="O115" i="7"/>
  <c r="N115" i="7"/>
  <c r="M115" i="7"/>
  <c r="S115" i="7" s="1"/>
  <c r="L115" i="7"/>
  <c r="R115" i="7" s="1"/>
  <c r="K115" i="7"/>
  <c r="J115" i="7"/>
  <c r="I115" i="7"/>
  <c r="G115" i="7"/>
  <c r="N114" i="7"/>
  <c r="U113" i="7"/>
  <c r="T113" i="7"/>
  <c r="S113" i="7"/>
  <c r="R113" i="7"/>
  <c r="S112" i="7"/>
  <c r="R112" i="7"/>
  <c r="E112" i="7"/>
  <c r="T112" i="7" s="1"/>
  <c r="S111" i="7"/>
  <c r="R111" i="7"/>
  <c r="E111" i="7"/>
  <c r="U111" i="7" s="1"/>
  <c r="S110" i="7"/>
  <c r="R110" i="7"/>
  <c r="E110" i="7"/>
  <c r="U110" i="7" s="1"/>
  <c r="S109" i="7"/>
  <c r="R109" i="7"/>
  <c r="E109" i="7"/>
  <c r="U109" i="7" s="1"/>
  <c r="S108" i="7"/>
  <c r="R108" i="7"/>
  <c r="E108" i="7"/>
  <c r="T108" i="7" s="1"/>
  <c r="S107" i="7"/>
  <c r="R107" i="7"/>
  <c r="E107" i="7"/>
  <c r="U106" i="7"/>
  <c r="S106" i="7"/>
  <c r="R106" i="7"/>
  <c r="E106" i="7"/>
  <c r="T106" i="7" s="1"/>
  <c r="S105" i="7"/>
  <c r="R105" i="7"/>
  <c r="E105" i="7"/>
  <c r="U105" i="7" s="1"/>
  <c r="S104" i="7"/>
  <c r="R104" i="7"/>
  <c r="E104" i="7"/>
  <c r="T104" i="7" s="1"/>
  <c r="S103" i="7"/>
  <c r="R103" i="7"/>
  <c r="E103" i="7"/>
  <c r="S102" i="7"/>
  <c r="R102" i="7"/>
  <c r="E102" i="7"/>
  <c r="U102" i="7" s="1"/>
  <c r="S101" i="7"/>
  <c r="R101" i="7"/>
  <c r="E101" i="7"/>
  <c r="S100" i="7"/>
  <c r="R100" i="7"/>
  <c r="E100" i="7"/>
  <c r="T100" i="7" s="1"/>
  <c r="U99" i="7"/>
  <c r="S99" i="7"/>
  <c r="R99" i="7"/>
  <c r="E99" i="7"/>
  <c r="T99" i="7" s="1"/>
  <c r="S98" i="7"/>
  <c r="R98" i="7"/>
  <c r="E98" i="7"/>
  <c r="T98" i="7" s="1"/>
  <c r="M97" i="7"/>
  <c r="S97" i="7" s="1"/>
  <c r="L97" i="7"/>
  <c r="L114" i="7" s="1"/>
  <c r="R114" i="7" s="1"/>
  <c r="K97" i="7"/>
  <c r="K114" i="7" s="1"/>
  <c r="J97" i="7"/>
  <c r="J114" i="7" s="1"/>
  <c r="I97" i="7"/>
  <c r="H97" i="7"/>
  <c r="G97" i="7"/>
  <c r="G114" i="7" s="1"/>
  <c r="F97" i="7"/>
  <c r="F114" i="7" s="1"/>
  <c r="D97" i="7"/>
  <c r="D114" i="7" s="1"/>
  <c r="C97" i="7"/>
  <c r="B97" i="7"/>
  <c r="J115" i="8"/>
  <c r="I115" i="8"/>
  <c r="G115" i="8"/>
  <c r="F115" i="8"/>
  <c r="D115" i="8"/>
  <c r="C115" i="8"/>
  <c r="B115" i="8"/>
  <c r="O114" i="8"/>
  <c r="N114" i="8"/>
  <c r="U113" i="8"/>
  <c r="T113" i="8"/>
  <c r="S113" i="8"/>
  <c r="R113" i="8"/>
  <c r="T112" i="8"/>
  <c r="S112" i="8"/>
  <c r="R112" i="8"/>
  <c r="E112" i="8"/>
  <c r="U112" i="8" s="1"/>
  <c r="S111" i="8"/>
  <c r="R111" i="8"/>
  <c r="E111" i="8"/>
  <c r="T111" i="8" s="1"/>
  <c r="U110" i="8"/>
  <c r="S110" i="8"/>
  <c r="R110" i="8"/>
  <c r="E110" i="8"/>
  <c r="T110" i="8" s="1"/>
  <c r="S109" i="8"/>
  <c r="R109" i="8"/>
  <c r="E109" i="8"/>
  <c r="T109" i="8" s="1"/>
  <c r="T108" i="8"/>
  <c r="S108" i="8"/>
  <c r="R108" i="8"/>
  <c r="E108" i="8"/>
  <c r="U108" i="8" s="1"/>
  <c r="S107" i="8"/>
  <c r="R107" i="8"/>
  <c r="E107" i="8"/>
  <c r="T107" i="8" s="1"/>
  <c r="S106" i="8"/>
  <c r="R106" i="8"/>
  <c r="E106" i="8"/>
  <c r="U106" i="8" s="1"/>
  <c r="S105" i="8"/>
  <c r="R105" i="8"/>
  <c r="E105" i="8"/>
  <c r="U105" i="8" s="1"/>
  <c r="S104" i="8"/>
  <c r="R104" i="8"/>
  <c r="E104" i="8"/>
  <c r="U104" i="8" s="1"/>
  <c r="S103" i="8"/>
  <c r="R103" i="8"/>
  <c r="E103" i="8"/>
  <c r="T103" i="8" s="1"/>
  <c r="S102" i="8"/>
  <c r="R102" i="8"/>
  <c r="E102" i="8"/>
  <c r="U102" i="8" s="1"/>
  <c r="S101" i="8"/>
  <c r="R101" i="8"/>
  <c r="E101" i="8"/>
  <c r="T101" i="8" s="1"/>
  <c r="S100" i="8"/>
  <c r="R100" i="8"/>
  <c r="E100" i="8"/>
  <c r="U100" i="8" s="1"/>
  <c r="S99" i="8"/>
  <c r="R99" i="8"/>
  <c r="E99" i="8"/>
  <c r="T99" i="8" s="1"/>
  <c r="S98" i="8"/>
  <c r="R98" i="8"/>
  <c r="E98" i="8"/>
  <c r="U98" i="8" s="1"/>
  <c r="M97" i="8"/>
  <c r="L97" i="8"/>
  <c r="K97" i="8"/>
  <c r="J97" i="8"/>
  <c r="J114" i="8" s="1"/>
  <c r="I97" i="8"/>
  <c r="I114" i="8" s="1"/>
  <c r="H97" i="8"/>
  <c r="G97" i="8"/>
  <c r="G114" i="8" s="1"/>
  <c r="F97" i="8"/>
  <c r="F114" i="8" s="1"/>
  <c r="D97" i="8"/>
  <c r="D114" i="8" s="1"/>
  <c r="C97" i="8"/>
  <c r="C114" i="8" s="1"/>
  <c r="B97" i="8"/>
  <c r="B114" i="8" s="1"/>
  <c r="O115" i="9"/>
  <c r="N115" i="9"/>
  <c r="K115" i="9"/>
  <c r="J115" i="9"/>
  <c r="I115" i="9"/>
  <c r="O114" i="9"/>
  <c r="N114" i="9"/>
  <c r="U113" i="9"/>
  <c r="T113" i="9"/>
  <c r="S113" i="9"/>
  <c r="R113" i="9"/>
  <c r="S112" i="9"/>
  <c r="R112" i="9"/>
  <c r="E112" i="9"/>
  <c r="T112" i="9" s="1"/>
  <c r="T111" i="9"/>
  <c r="S111" i="9"/>
  <c r="R111" i="9"/>
  <c r="E111" i="9"/>
  <c r="U111" i="9" s="1"/>
  <c r="S110" i="9"/>
  <c r="R110" i="9"/>
  <c r="E110" i="9"/>
  <c r="T110" i="9" s="1"/>
  <c r="S109" i="9"/>
  <c r="R109" i="9"/>
  <c r="E109" i="9"/>
  <c r="U109" i="9" s="1"/>
  <c r="S108" i="9"/>
  <c r="R108" i="9"/>
  <c r="E108" i="9"/>
  <c r="U108" i="9" s="1"/>
  <c r="S107" i="9"/>
  <c r="R107" i="9"/>
  <c r="E107" i="9"/>
  <c r="U107" i="9" s="1"/>
  <c r="S106" i="9"/>
  <c r="R106" i="9"/>
  <c r="E106" i="9"/>
  <c r="T106" i="9" s="1"/>
  <c r="T105" i="9"/>
  <c r="S105" i="9"/>
  <c r="R105" i="9"/>
  <c r="E105" i="9"/>
  <c r="U105" i="9" s="1"/>
  <c r="S104" i="9"/>
  <c r="R104" i="9"/>
  <c r="E104" i="9"/>
  <c r="T104" i="9" s="1"/>
  <c r="S103" i="9"/>
  <c r="R103" i="9"/>
  <c r="E103" i="9"/>
  <c r="S102" i="9"/>
  <c r="R102" i="9"/>
  <c r="E102" i="9"/>
  <c r="T102" i="9" s="1"/>
  <c r="S101" i="9"/>
  <c r="R101" i="9"/>
  <c r="E101" i="9"/>
  <c r="U101" i="9" s="1"/>
  <c r="S100" i="9"/>
  <c r="R100" i="9"/>
  <c r="E100" i="9"/>
  <c r="U100" i="9" s="1"/>
  <c r="S99" i="9"/>
  <c r="R99" i="9"/>
  <c r="E99" i="9"/>
  <c r="U99" i="9" s="1"/>
  <c r="S98" i="9"/>
  <c r="R98" i="9"/>
  <c r="E98" i="9"/>
  <c r="T98" i="9" s="1"/>
  <c r="M97" i="9"/>
  <c r="S97" i="9" s="1"/>
  <c r="L97" i="9"/>
  <c r="K97" i="9"/>
  <c r="K114" i="9" s="1"/>
  <c r="J97" i="9"/>
  <c r="J114" i="9" s="1"/>
  <c r="I97" i="9"/>
  <c r="I114" i="9" s="1"/>
  <c r="H97" i="9"/>
  <c r="G97" i="9"/>
  <c r="F97" i="9"/>
  <c r="D97" i="9"/>
  <c r="C97" i="9"/>
  <c r="B97" i="9"/>
  <c r="N115" i="10"/>
  <c r="M115" i="10"/>
  <c r="S115" i="10" s="1"/>
  <c r="K115" i="10"/>
  <c r="J115" i="10"/>
  <c r="I115" i="10"/>
  <c r="H115" i="10"/>
  <c r="G115" i="10"/>
  <c r="F115" i="10"/>
  <c r="D115" i="10"/>
  <c r="O114" i="10"/>
  <c r="N114" i="10"/>
  <c r="G114" i="10"/>
  <c r="U113" i="10"/>
  <c r="T113" i="10"/>
  <c r="S113" i="10"/>
  <c r="R113" i="10"/>
  <c r="S112" i="10"/>
  <c r="R112" i="10"/>
  <c r="E112" i="10"/>
  <c r="U112" i="10" s="1"/>
  <c r="S111" i="10"/>
  <c r="R111" i="10"/>
  <c r="E111" i="10"/>
  <c r="U111" i="10" s="1"/>
  <c r="S110" i="10"/>
  <c r="R110" i="10"/>
  <c r="E110" i="10"/>
  <c r="U110" i="10" s="1"/>
  <c r="S109" i="10"/>
  <c r="R109" i="10"/>
  <c r="E109" i="10"/>
  <c r="T109" i="10" s="1"/>
  <c r="U108" i="10"/>
  <c r="S108" i="10"/>
  <c r="R108" i="10"/>
  <c r="E108" i="10"/>
  <c r="T108" i="10" s="1"/>
  <c r="S107" i="10"/>
  <c r="R107" i="10"/>
  <c r="E107" i="10"/>
  <c r="S106" i="10"/>
  <c r="R106" i="10"/>
  <c r="E106" i="10"/>
  <c r="U106" i="10" s="1"/>
  <c r="S105" i="10"/>
  <c r="R105" i="10"/>
  <c r="E105" i="10"/>
  <c r="T105" i="10" s="1"/>
  <c r="S104" i="10"/>
  <c r="R104" i="10"/>
  <c r="E104" i="10"/>
  <c r="S103" i="10"/>
  <c r="R103" i="10"/>
  <c r="E103" i="10"/>
  <c r="S102" i="10"/>
  <c r="R102" i="10"/>
  <c r="E102" i="10"/>
  <c r="U102" i="10" s="1"/>
  <c r="S101" i="10"/>
  <c r="R101" i="10"/>
  <c r="E101" i="10"/>
  <c r="S100" i="10"/>
  <c r="R100" i="10"/>
  <c r="E100" i="10"/>
  <c r="U100" i="10" s="1"/>
  <c r="S99" i="10"/>
  <c r="R99" i="10"/>
  <c r="E99" i="10"/>
  <c r="U99" i="10" s="1"/>
  <c r="S98" i="10"/>
  <c r="R98" i="10"/>
  <c r="E98" i="10"/>
  <c r="T98" i="10" s="1"/>
  <c r="M97" i="10"/>
  <c r="S97" i="10" s="1"/>
  <c r="L97" i="10"/>
  <c r="K97" i="10"/>
  <c r="K114" i="10" s="1"/>
  <c r="J97" i="10"/>
  <c r="J114" i="10" s="1"/>
  <c r="I97" i="10"/>
  <c r="I114" i="10" s="1"/>
  <c r="H97" i="10"/>
  <c r="H114" i="10" s="1"/>
  <c r="G97" i="10"/>
  <c r="F97" i="10"/>
  <c r="F114" i="10" s="1"/>
  <c r="D97" i="10"/>
  <c r="D114" i="10" s="1"/>
  <c r="C97" i="10"/>
  <c r="C114" i="10" s="1"/>
  <c r="B97" i="10"/>
  <c r="B114" i="10" s="1"/>
  <c r="N115" i="11"/>
  <c r="D115" i="11"/>
  <c r="O114" i="11"/>
  <c r="N114" i="11"/>
  <c r="K114" i="11"/>
  <c r="U113" i="11"/>
  <c r="T113" i="11"/>
  <c r="S113" i="11"/>
  <c r="R113" i="11"/>
  <c r="S112" i="11"/>
  <c r="R112" i="11"/>
  <c r="E112" i="11"/>
  <c r="T112" i="11" s="1"/>
  <c r="S111" i="11"/>
  <c r="R111" i="11"/>
  <c r="E111" i="11"/>
  <c r="U111" i="11" s="1"/>
  <c r="S110" i="11"/>
  <c r="R110" i="11"/>
  <c r="E110" i="11"/>
  <c r="U110" i="11" s="1"/>
  <c r="S109" i="11"/>
  <c r="R109" i="11"/>
  <c r="E109" i="11"/>
  <c r="U109" i="11" s="1"/>
  <c r="S108" i="11"/>
  <c r="R108" i="11"/>
  <c r="E108" i="11"/>
  <c r="T108" i="11" s="1"/>
  <c r="S107" i="11"/>
  <c r="R107" i="11"/>
  <c r="E107" i="11"/>
  <c r="U107" i="11" s="1"/>
  <c r="S106" i="11"/>
  <c r="R106" i="11"/>
  <c r="E106" i="11"/>
  <c r="U106" i="11" s="1"/>
  <c r="S105" i="11"/>
  <c r="R105" i="11"/>
  <c r="E105" i="11"/>
  <c r="U105" i="11" s="1"/>
  <c r="S104" i="11"/>
  <c r="R104" i="11"/>
  <c r="E104" i="11"/>
  <c r="T104" i="11" s="1"/>
  <c r="S103" i="11"/>
  <c r="R103" i="11"/>
  <c r="E103" i="11"/>
  <c r="T103" i="11" s="1"/>
  <c r="S102" i="11"/>
  <c r="R102" i="11"/>
  <c r="E102" i="11"/>
  <c r="U102" i="11" s="1"/>
  <c r="S101" i="11"/>
  <c r="R101" i="11"/>
  <c r="E101" i="11"/>
  <c r="S100" i="11"/>
  <c r="R100" i="11"/>
  <c r="E100" i="11"/>
  <c r="T100" i="11" s="1"/>
  <c r="S99" i="11"/>
  <c r="R99" i="11"/>
  <c r="E99" i="11"/>
  <c r="U99" i="11" s="1"/>
  <c r="S98" i="11"/>
  <c r="R98" i="11"/>
  <c r="E98" i="11"/>
  <c r="U98" i="11" s="1"/>
  <c r="M97" i="11"/>
  <c r="L97" i="11"/>
  <c r="R97" i="11" s="1"/>
  <c r="K97" i="11"/>
  <c r="J97" i="11"/>
  <c r="J114" i="11" s="1"/>
  <c r="I97" i="11"/>
  <c r="H97" i="11"/>
  <c r="G97" i="11"/>
  <c r="F97" i="11"/>
  <c r="D97" i="11"/>
  <c r="D114" i="11" s="1"/>
  <c r="C97" i="11"/>
  <c r="C114" i="11" s="1"/>
  <c r="B97" i="11"/>
  <c r="B114" i="11" s="1"/>
  <c r="O115" i="12"/>
  <c r="N115" i="12"/>
  <c r="M115" i="12"/>
  <c r="S115" i="12" s="1"/>
  <c r="L115" i="12"/>
  <c r="R115" i="12" s="1"/>
  <c r="K115" i="12"/>
  <c r="J115" i="12"/>
  <c r="I115" i="12"/>
  <c r="H115" i="12"/>
  <c r="G115" i="12"/>
  <c r="N114" i="12"/>
  <c r="U113" i="12"/>
  <c r="T113" i="12"/>
  <c r="S113" i="12"/>
  <c r="R113" i="12"/>
  <c r="S112" i="12"/>
  <c r="R112" i="12"/>
  <c r="E112" i="12"/>
  <c r="S111" i="12"/>
  <c r="R111" i="12"/>
  <c r="E111" i="12"/>
  <c r="T111" i="12" s="1"/>
  <c r="S110" i="12"/>
  <c r="R110" i="12"/>
  <c r="E110" i="12"/>
  <c r="U110" i="12" s="1"/>
  <c r="S109" i="12"/>
  <c r="R109" i="12"/>
  <c r="E109" i="12"/>
  <c r="U109" i="12" s="1"/>
  <c r="S108" i="12"/>
  <c r="R108" i="12"/>
  <c r="E108" i="12"/>
  <c r="U108" i="12" s="1"/>
  <c r="S107" i="12"/>
  <c r="R107" i="12"/>
  <c r="E107" i="12"/>
  <c r="T107" i="12" s="1"/>
  <c r="S106" i="12"/>
  <c r="R106" i="12"/>
  <c r="E106" i="12"/>
  <c r="U106" i="12" s="1"/>
  <c r="S105" i="12"/>
  <c r="R105" i="12"/>
  <c r="E105" i="12"/>
  <c r="U105" i="12" s="1"/>
  <c r="S104" i="12"/>
  <c r="R104" i="12"/>
  <c r="E104" i="12"/>
  <c r="U104" i="12" s="1"/>
  <c r="S103" i="12"/>
  <c r="R103" i="12"/>
  <c r="E103" i="12"/>
  <c r="T103" i="12" s="1"/>
  <c r="S102" i="12"/>
  <c r="R102" i="12"/>
  <c r="E102" i="12"/>
  <c r="U102" i="12" s="1"/>
  <c r="S101" i="12"/>
  <c r="R101" i="12"/>
  <c r="E101" i="12"/>
  <c r="U101" i="12" s="1"/>
  <c r="S100" i="12"/>
  <c r="R100" i="12"/>
  <c r="E100" i="12"/>
  <c r="U100" i="12" s="1"/>
  <c r="S99" i="12"/>
  <c r="R99" i="12"/>
  <c r="E99" i="12"/>
  <c r="U99" i="12" s="1"/>
  <c r="S98" i="12"/>
  <c r="R98" i="12"/>
  <c r="E98" i="12"/>
  <c r="U98" i="12" s="1"/>
  <c r="M97" i="12"/>
  <c r="M114" i="12" s="1"/>
  <c r="S114" i="12" s="1"/>
  <c r="L97" i="12"/>
  <c r="R97" i="12" s="1"/>
  <c r="K97" i="12"/>
  <c r="K114" i="12" s="1"/>
  <c r="J97" i="12"/>
  <c r="J114" i="12" s="1"/>
  <c r="I97" i="12"/>
  <c r="I114" i="12" s="1"/>
  <c r="H97" i="12"/>
  <c r="H114" i="12" s="1"/>
  <c r="G97" i="12"/>
  <c r="G114" i="12" s="1"/>
  <c r="F97" i="12"/>
  <c r="F114" i="12" s="1"/>
  <c r="D97" i="12"/>
  <c r="C97" i="12"/>
  <c r="B97" i="12"/>
  <c r="L115" i="1"/>
  <c r="R115" i="1" s="1"/>
  <c r="I115" i="1"/>
  <c r="H115" i="1"/>
  <c r="F115" i="1"/>
  <c r="D115" i="1"/>
  <c r="C115" i="1"/>
  <c r="B115" i="1"/>
  <c r="U113" i="1"/>
  <c r="T113" i="1"/>
  <c r="S113" i="1"/>
  <c r="R113" i="1"/>
  <c r="S112" i="1"/>
  <c r="R112" i="1"/>
  <c r="E112" i="1"/>
  <c r="U112" i="1" s="1"/>
  <c r="S111" i="1"/>
  <c r="R111" i="1"/>
  <c r="E111" i="1"/>
  <c r="S110" i="1"/>
  <c r="R110" i="1"/>
  <c r="E110" i="1"/>
  <c r="T110" i="1" s="1"/>
  <c r="S109" i="1"/>
  <c r="R109" i="1"/>
  <c r="E109" i="1"/>
  <c r="U109" i="1" s="1"/>
  <c r="S108" i="1"/>
  <c r="R108" i="1"/>
  <c r="E108" i="1"/>
  <c r="U108" i="1" s="1"/>
  <c r="U107" i="1"/>
  <c r="T107" i="1"/>
  <c r="S107" i="1"/>
  <c r="R107" i="1"/>
  <c r="E107" i="1"/>
  <c r="S106" i="1"/>
  <c r="R106" i="1"/>
  <c r="E106" i="1"/>
  <c r="T106" i="1" s="1"/>
  <c r="S105" i="1"/>
  <c r="R105" i="1"/>
  <c r="E105" i="1"/>
  <c r="S104" i="1"/>
  <c r="R104" i="1"/>
  <c r="E104" i="1"/>
  <c r="U104" i="1" s="1"/>
  <c r="S103" i="1"/>
  <c r="R103" i="1"/>
  <c r="E103" i="1"/>
  <c r="U103" i="1" s="1"/>
  <c r="S102" i="1"/>
  <c r="R102" i="1"/>
  <c r="E102" i="1"/>
  <c r="T102" i="1" s="1"/>
  <c r="S101" i="1"/>
  <c r="R101" i="1"/>
  <c r="E101" i="1"/>
  <c r="T101" i="1" s="1"/>
  <c r="S100" i="1"/>
  <c r="R100" i="1"/>
  <c r="E100" i="1"/>
  <c r="U100" i="1" s="1"/>
  <c r="S99" i="1"/>
  <c r="R99" i="1"/>
  <c r="E99" i="1"/>
  <c r="T99" i="1" s="1"/>
  <c r="S98" i="1"/>
  <c r="R98" i="1"/>
  <c r="E98" i="1"/>
  <c r="T98" i="1" s="1"/>
  <c r="M97" i="1"/>
  <c r="M114" i="1" s="1"/>
  <c r="S114" i="1" s="1"/>
  <c r="L97" i="1"/>
  <c r="K97" i="1"/>
  <c r="J97" i="1"/>
  <c r="J114" i="1" s="1"/>
  <c r="I97" i="1"/>
  <c r="I114" i="1" s="1"/>
  <c r="H97" i="1"/>
  <c r="H114" i="1" s="1"/>
  <c r="G97" i="1"/>
  <c r="F97" i="1"/>
  <c r="F114" i="1" s="1"/>
  <c r="D97" i="1"/>
  <c r="D114" i="1" s="1"/>
  <c r="C97" i="1"/>
  <c r="C114" i="1" s="1"/>
  <c r="B97" i="1"/>
  <c r="B114" i="1" s="1"/>
  <c r="E86" i="2"/>
  <c r="E85" i="2"/>
  <c r="E84" i="2"/>
  <c r="E83" i="2"/>
  <c r="M82" i="2"/>
  <c r="L82" i="2"/>
  <c r="K82" i="2"/>
  <c r="J82" i="2"/>
  <c r="I82" i="2"/>
  <c r="H82" i="2"/>
  <c r="G82" i="2"/>
  <c r="F82" i="2"/>
  <c r="D82" i="2"/>
  <c r="C82" i="2"/>
  <c r="B82" i="2"/>
  <c r="A79" i="2"/>
  <c r="E86" i="3"/>
  <c r="E85" i="3"/>
  <c r="E84" i="3"/>
  <c r="E83" i="3"/>
  <c r="M82" i="3"/>
  <c r="L82" i="3"/>
  <c r="K82" i="3"/>
  <c r="J82" i="3"/>
  <c r="I82" i="3"/>
  <c r="H82" i="3"/>
  <c r="G82" i="3"/>
  <c r="F82" i="3"/>
  <c r="D82" i="3"/>
  <c r="C82" i="3"/>
  <c r="B82" i="3"/>
  <c r="A79" i="3"/>
  <c r="E86" i="4"/>
  <c r="E85" i="4"/>
  <c r="E84" i="4"/>
  <c r="E83" i="4"/>
  <c r="M82" i="4"/>
  <c r="L82" i="4"/>
  <c r="K82" i="4"/>
  <c r="J82" i="4"/>
  <c r="I82" i="4"/>
  <c r="H82" i="4"/>
  <c r="G82" i="4"/>
  <c r="F82" i="4"/>
  <c r="D82" i="4"/>
  <c r="C82" i="4"/>
  <c r="B82" i="4"/>
  <c r="A79" i="4"/>
  <c r="E86" i="5"/>
  <c r="E85" i="5"/>
  <c r="E84" i="5"/>
  <c r="E83" i="5"/>
  <c r="M82" i="5"/>
  <c r="L82" i="5"/>
  <c r="K82" i="5"/>
  <c r="J82" i="5"/>
  <c r="I82" i="5"/>
  <c r="H82" i="5"/>
  <c r="G82" i="5"/>
  <c r="F82" i="5"/>
  <c r="D82" i="5"/>
  <c r="C82" i="5"/>
  <c r="B82" i="5"/>
  <c r="A79" i="5"/>
  <c r="E86" i="6"/>
  <c r="E85" i="6"/>
  <c r="E84" i="6"/>
  <c r="E83" i="6"/>
  <c r="M82" i="6"/>
  <c r="L82" i="6"/>
  <c r="K82" i="6"/>
  <c r="J82" i="6"/>
  <c r="I82" i="6"/>
  <c r="H82" i="6"/>
  <c r="G82" i="6"/>
  <c r="F82" i="6"/>
  <c r="D82" i="6"/>
  <c r="C82" i="6"/>
  <c r="B82" i="6"/>
  <c r="A79" i="6"/>
  <c r="E86" i="7"/>
  <c r="E85" i="7"/>
  <c r="E84" i="7"/>
  <c r="E83" i="7"/>
  <c r="M82" i="7"/>
  <c r="L82" i="7"/>
  <c r="K82" i="7"/>
  <c r="J82" i="7"/>
  <c r="I82" i="7"/>
  <c r="H82" i="7"/>
  <c r="G82" i="7"/>
  <c r="F82" i="7"/>
  <c r="D82" i="7"/>
  <c r="C82" i="7"/>
  <c r="B82" i="7"/>
  <c r="A79" i="7"/>
  <c r="E86" i="8"/>
  <c r="E85" i="8"/>
  <c r="E84" i="8"/>
  <c r="E83" i="8"/>
  <c r="M82" i="8"/>
  <c r="L82" i="8"/>
  <c r="K82" i="8"/>
  <c r="J82" i="8"/>
  <c r="I82" i="8"/>
  <c r="H82" i="8"/>
  <c r="G82" i="8"/>
  <c r="F82" i="8"/>
  <c r="D82" i="8"/>
  <c r="C82" i="8"/>
  <c r="B82" i="8"/>
  <c r="A79" i="8"/>
  <c r="E86" i="9"/>
  <c r="E85" i="9"/>
  <c r="E84" i="9"/>
  <c r="E83" i="9"/>
  <c r="M82" i="9"/>
  <c r="L82" i="9"/>
  <c r="K82" i="9"/>
  <c r="J82" i="9"/>
  <c r="I82" i="9"/>
  <c r="H82" i="9"/>
  <c r="G82" i="9"/>
  <c r="F82" i="9"/>
  <c r="D82" i="9"/>
  <c r="C82" i="9"/>
  <c r="B82" i="9"/>
  <c r="A79" i="9"/>
  <c r="E86" i="10"/>
  <c r="E85" i="10"/>
  <c r="E84" i="10"/>
  <c r="E83" i="10"/>
  <c r="M82" i="10"/>
  <c r="L82" i="10"/>
  <c r="K82" i="10"/>
  <c r="J82" i="10"/>
  <c r="I82" i="10"/>
  <c r="H82" i="10"/>
  <c r="G82" i="10"/>
  <c r="F82" i="10"/>
  <c r="D82" i="10"/>
  <c r="C82" i="10"/>
  <c r="B82" i="10"/>
  <c r="A79" i="10"/>
  <c r="E86" i="11"/>
  <c r="E85" i="11"/>
  <c r="E84" i="11"/>
  <c r="E83" i="11"/>
  <c r="M82" i="11"/>
  <c r="L82" i="11"/>
  <c r="K82" i="11"/>
  <c r="J82" i="11"/>
  <c r="I82" i="11"/>
  <c r="H82" i="11"/>
  <c r="G82" i="11"/>
  <c r="F82" i="11"/>
  <c r="D82" i="11"/>
  <c r="C82" i="11"/>
  <c r="B82" i="11"/>
  <c r="A79" i="11"/>
  <c r="E86" i="12"/>
  <c r="E85" i="12"/>
  <c r="E84" i="12"/>
  <c r="E82" i="12" s="1"/>
  <c r="E83" i="12"/>
  <c r="M82" i="12"/>
  <c r="L82" i="12"/>
  <c r="K82" i="12"/>
  <c r="J82" i="12"/>
  <c r="I82" i="12"/>
  <c r="H82" i="12"/>
  <c r="G82" i="12"/>
  <c r="F82" i="12"/>
  <c r="D82" i="12"/>
  <c r="C82" i="12"/>
  <c r="B82" i="12"/>
  <c r="A79" i="12"/>
  <c r="E86" i="1"/>
  <c r="E85" i="1"/>
  <c r="E84" i="1"/>
  <c r="E83" i="1"/>
  <c r="M82" i="1"/>
  <c r="L82" i="1"/>
  <c r="K82" i="1"/>
  <c r="J82" i="1"/>
  <c r="I82" i="1"/>
  <c r="H82" i="1"/>
  <c r="G82" i="1"/>
  <c r="F82" i="1"/>
  <c r="D82" i="1"/>
  <c r="C82" i="1"/>
  <c r="B82" i="1"/>
  <c r="A79" i="1"/>
  <c r="S96" i="12"/>
  <c r="R96" i="12"/>
  <c r="Q96" i="12"/>
  <c r="P96" i="12"/>
  <c r="E96" i="12"/>
  <c r="T96" i="12" s="1"/>
  <c r="S95" i="12"/>
  <c r="R95" i="12"/>
  <c r="Q95" i="12"/>
  <c r="P95" i="12"/>
  <c r="E95" i="12"/>
  <c r="U95" i="12" s="1"/>
  <c r="S94" i="12"/>
  <c r="R94" i="12"/>
  <c r="Q94" i="12"/>
  <c r="P94" i="12"/>
  <c r="E94" i="12"/>
  <c r="U94" i="12" s="1"/>
  <c r="U93" i="12"/>
  <c r="T93" i="12"/>
  <c r="S93" i="12"/>
  <c r="R93" i="12"/>
  <c r="Q93" i="12"/>
  <c r="P93" i="12"/>
  <c r="E93" i="12"/>
  <c r="T92" i="12"/>
  <c r="S92" i="12"/>
  <c r="R92" i="12"/>
  <c r="Q92" i="12"/>
  <c r="P92" i="12"/>
  <c r="E92" i="12"/>
  <c r="U92" i="12" s="1"/>
  <c r="S91" i="12"/>
  <c r="R91" i="12"/>
  <c r="Q91" i="12"/>
  <c r="P91" i="12"/>
  <c r="E91" i="12"/>
  <c r="S90" i="12"/>
  <c r="R90" i="12"/>
  <c r="Q90" i="12"/>
  <c r="P90" i="12"/>
  <c r="E90" i="12"/>
  <c r="U90" i="12" s="1"/>
  <c r="S89" i="12"/>
  <c r="R89" i="12"/>
  <c r="Q89" i="12"/>
  <c r="P89" i="12"/>
  <c r="E89" i="12"/>
  <c r="U89" i="12" s="1"/>
  <c r="S88" i="12"/>
  <c r="R88" i="12"/>
  <c r="Q88" i="12"/>
  <c r="P88" i="12"/>
  <c r="E88" i="12"/>
  <c r="U88" i="12" s="1"/>
  <c r="O75" i="12"/>
  <c r="N75" i="12"/>
  <c r="M75" i="12"/>
  <c r="L75" i="12"/>
  <c r="K75" i="12"/>
  <c r="J75" i="12"/>
  <c r="I75" i="12"/>
  <c r="H75" i="12"/>
  <c r="G75" i="12"/>
  <c r="F75" i="12"/>
  <c r="C75" i="12"/>
  <c r="B75" i="12"/>
  <c r="O74" i="12"/>
  <c r="N74" i="12"/>
  <c r="M74" i="12"/>
  <c r="L74" i="12"/>
  <c r="K74" i="12"/>
  <c r="J74" i="12"/>
  <c r="I74" i="12"/>
  <c r="H74" i="12"/>
  <c r="R74" i="12" s="1"/>
  <c r="G74" i="12"/>
  <c r="F74" i="12"/>
  <c r="C74" i="12"/>
  <c r="E74" i="12" s="1"/>
  <c r="B74" i="12"/>
  <c r="O73" i="12"/>
  <c r="N73" i="12"/>
  <c r="M73" i="12"/>
  <c r="L73" i="12"/>
  <c r="K73" i="12"/>
  <c r="J73" i="12"/>
  <c r="I73" i="12"/>
  <c r="S73" i="12" s="1"/>
  <c r="H73" i="12"/>
  <c r="R73" i="12" s="1"/>
  <c r="G73" i="12"/>
  <c r="F73" i="12"/>
  <c r="C73" i="12"/>
  <c r="B73" i="12"/>
  <c r="E73" i="12" s="1"/>
  <c r="T72" i="12"/>
  <c r="S72" i="12"/>
  <c r="R72" i="12"/>
  <c r="Q72" i="12"/>
  <c r="P72" i="12"/>
  <c r="E72" i="12"/>
  <c r="U72" i="12" s="1"/>
  <c r="S71" i="12"/>
  <c r="R71" i="12"/>
  <c r="Q71" i="12"/>
  <c r="P71" i="12"/>
  <c r="E71" i="12"/>
  <c r="O69" i="12"/>
  <c r="N69" i="12"/>
  <c r="M69" i="12"/>
  <c r="L69" i="12"/>
  <c r="K69" i="12"/>
  <c r="J69" i="12"/>
  <c r="I69" i="12"/>
  <c r="H69" i="12"/>
  <c r="R69" i="12" s="1"/>
  <c r="G69" i="12"/>
  <c r="F69" i="12"/>
  <c r="C69" i="12"/>
  <c r="B69" i="12"/>
  <c r="O68" i="12"/>
  <c r="N68" i="12"/>
  <c r="M68" i="12"/>
  <c r="L68" i="12"/>
  <c r="K68" i="12"/>
  <c r="J68" i="12"/>
  <c r="I68" i="12"/>
  <c r="S68" i="12" s="1"/>
  <c r="H68" i="12"/>
  <c r="R68" i="12" s="1"/>
  <c r="G68" i="12"/>
  <c r="F68" i="12"/>
  <c r="C68" i="12"/>
  <c r="B68" i="12"/>
  <c r="E68" i="12" s="1"/>
  <c r="S67" i="12"/>
  <c r="R67" i="12"/>
  <c r="Q67" i="12"/>
  <c r="P67" i="12"/>
  <c r="E67" i="12"/>
  <c r="U67" i="12" s="1"/>
  <c r="S66" i="12"/>
  <c r="R66" i="12"/>
  <c r="Q66" i="12"/>
  <c r="P66" i="12"/>
  <c r="E66" i="12"/>
  <c r="U66" i="12" s="1"/>
  <c r="S65" i="12"/>
  <c r="R65" i="12"/>
  <c r="Q65" i="12"/>
  <c r="P65" i="12"/>
  <c r="E65" i="12"/>
  <c r="T65" i="12" s="1"/>
  <c r="S64" i="12"/>
  <c r="R64" i="12"/>
  <c r="Q64" i="12"/>
  <c r="P64" i="12"/>
  <c r="E64" i="12"/>
  <c r="S63" i="12"/>
  <c r="R63" i="12"/>
  <c r="Q63" i="12"/>
  <c r="P63" i="12"/>
  <c r="E63" i="12"/>
  <c r="O61" i="12"/>
  <c r="N61" i="12"/>
  <c r="M61" i="12"/>
  <c r="L61" i="12"/>
  <c r="K61" i="12"/>
  <c r="J61" i="12"/>
  <c r="I61" i="12"/>
  <c r="S61" i="12" s="1"/>
  <c r="H61" i="12"/>
  <c r="C61" i="12"/>
  <c r="B61" i="12"/>
  <c r="S60" i="12"/>
  <c r="R60" i="12"/>
  <c r="Q60" i="12"/>
  <c r="P60" i="12"/>
  <c r="E60" i="12"/>
  <c r="T60" i="12" s="1"/>
  <c r="S59" i="12"/>
  <c r="R59" i="12"/>
  <c r="Q59" i="12"/>
  <c r="P59" i="12"/>
  <c r="E59" i="12"/>
  <c r="S58" i="12"/>
  <c r="R58" i="12"/>
  <c r="Q58" i="12"/>
  <c r="P58" i="12"/>
  <c r="E58" i="12"/>
  <c r="U58" i="12" s="1"/>
  <c r="S57" i="12"/>
  <c r="R57" i="12"/>
  <c r="Q57" i="12"/>
  <c r="P57" i="12"/>
  <c r="E57" i="12"/>
  <c r="U57" i="12" s="1"/>
  <c r="O55" i="12"/>
  <c r="N55" i="12"/>
  <c r="M55" i="12"/>
  <c r="L55" i="12"/>
  <c r="K55" i="12"/>
  <c r="J55" i="12"/>
  <c r="I55" i="12"/>
  <c r="H55" i="12"/>
  <c r="R55" i="12" s="1"/>
  <c r="G55" i="12"/>
  <c r="F55" i="12"/>
  <c r="C55" i="12"/>
  <c r="B55" i="12"/>
  <c r="S54" i="12"/>
  <c r="R54" i="12"/>
  <c r="Q54" i="12"/>
  <c r="P54" i="12"/>
  <c r="E54" i="12"/>
  <c r="U54" i="12" s="1"/>
  <c r="S53" i="12"/>
  <c r="R53" i="12"/>
  <c r="Q53" i="12"/>
  <c r="P53" i="12"/>
  <c r="E53" i="12"/>
  <c r="T53" i="12" s="1"/>
  <c r="S52" i="12"/>
  <c r="R52" i="12"/>
  <c r="Q52" i="12"/>
  <c r="P52" i="12"/>
  <c r="E52" i="12"/>
  <c r="S51" i="12"/>
  <c r="R51" i="12"/>
  <c r="Q51" i="12"/>
  <c r="P51" i="12"/>
  <c r="E51" i="12"/>
  <c r="U51" i="12" s="1"/>
  <c r="S50" i="12"/>
  <c r="R50" i="12"/>
  <c r="Q50" i="12"/>
  <c r="P50" i="12"/>
  <c r="E50" i="12"/>
  <c r="T50" i="12" s="1"/>
  <c r="T49" i="12"/>
  <c r="S49" i="12"/>
  <c r="R49" i="12"/>
  <c r="Q49" i="12"/>
  <c r="P49" i="12"/>
  <c r="E49" i="12"/>
  <c r="U49" i="12" s="1"/>
  <c r="S48" i="12"/>
  <c r="R48" i="12"/>
  <c r="Q48" i="12"/>
  <c r="P48" i="12"/>
  <c r="E48" i="12"/>
  <c r="U48" i="12" s="1"/>
  <c r="S47" i="12"/>
  <c r="R47" i="12"/>
  <c r="Q47" i="12"/>
  <c r="P47" i="12"/>
  <c r="E47" i="12"/>
  <c r="U47" i="12" s="1"/>
  <c r="S46" i="12"/>
  <c r="R46" i="12"/>
  <c r="Q46" i="12"/>
  <c r="P46" i="12"/>
  <c r="E46" i="12"/>
  <c r="U46" i="12" s="1"/>
  <c r="S45" i="12"/>
  <c r="R45" i="12"/>
  <c r="Q45" i="12"/>
  <c r="P45" i="12"/>
  <c r="E45" i="12"/>
  <c r="U45" i="12" s="1"/>
  <c r="S44" i="12"/>
  <c r="R44" i="12"/>
  <c r="Q44" i="12"/>
  <c r="P44" i="12"/>
  <c r="E44" i="12"/>
  <c r="O42" i="12"/>
  <c r="N42" i="12"/>
  <c r="M42" i="12"/>
  <c r="L42" i="12"/>
  <c r="K42" i="12"/>
  <c r="J42" i="12"/>
  <c r="I42" i="12"/>
  <c r="H42" i="12"/>
  <c r="R42" i="12" s="1"/>
  <c r="G42" i="12"/>
  <c r="F42" i="12"/>
  <c r="C42" i="12"/>
  <c r="B42" i="12"/>
  <c r="S41" i="12"/>
  <c r="R41" i="12"/>
  <c r="Q41" i="12"/>
  <c r="P41" i="12"/>
  <c r="E41" i="12"/>
  <c r="T40" i="12"/>
  <c r="S40" i="12"/>
  <c r="R40" i="12"/>
  <c r="Q40" i="12"/>
  <c r="P40" i="12"/>
  <c r="E40" i="12"/>
  <c r="U40" i="12" s="1"/>
  <c r="S39" i="12"/>
  <c r="R39" i="12"/>
  <c r="Q39" i="12"/>
  <c r="P39" i="12"/>
  <c r="E39" i="12"/>
  <c r="T39" i="12" s="1"/>
  <c r="S38" i="12"/>
  <c r="R38" i="12"/>
  <c r="Q38" i="12"/>
  <c r="P38" i="12"/>
  <c r="E38" i="12"/>
  <c r="U38" i="12" s="1"/>
  <c r="U37" i="12"/>
  <c r="T37" i="12"/>
  <c r="S37" i="12"/>
  <c r="R37" i="12"/>
  <c r="Q37" i="12"/>
  <c r="P37" i="12"/>
  <c r="E37" i="12"/>
  <c r="O35" i="12"/>
  <c r="N35" i="12"/>
  <c r="M35" i="12"/>
  <c r="L35" i="12"/>
  <c r="K35" i="12"/>
  <c r="J35" i="12"/>
  <c r="I35" i="12"/>
  <c r="H35" i="12"/>
  <c r="G35" i="12"/>
  <c r="F35" i="12"/>
  <c r="C35" i="12"/>
  <c r="B35" i="12"/>
  <c r="E35" i="12" s="1"/>
  <c r="S34" i="12"/>
  <c r="R34" i="12"/>
  <c r="Q34" i="12"/>
  <c r="P34" i="12"/>
  <c r="E34" i="12"/>
  <c r="T34" i="12" s="1"/>
  <c r="O32" i="12"/>
  <c r="N32" i="12"/>
  <c r="M32" i="12"/>
  <c r="L32" i="12"/>
  <c r="K32" i="12"/>
  <c r="J32" i="12"/>
  <c r="I32" i="12"/>
  <c r="S32" i="12" s="1"/>
  <c r="H32" i="12"/>
  <c r="R32" i="12" s="1"/>
  <c r="G32" i="12"/>
  <c r="F32" i="12"/>
  <c r="C32" i="12"/>
  <c r="E32" i="12" s="1"/>
  <c r="B32" i="12"/>
  <c r="S31" i="12"/>
  <c r="R31" i="12"/>
  <c r="Q31" i="12"/>
  <c r="P31" i="12"/>
  <c r="E31" i="12"/>
  <c r="U31" i="12" s="1"/>
  <c r="S30" i="12"/>
  <c r="R30" i="12"/>
  <c r="Q30" i="12"/>
  <c r="P30" i="12"/>
  <c r="E30" i="12"/>
  <c r="U30" i="12" s="1"/>
  <c r="S29" i="12"/>
  <c r="R29" i="12"/>
  <c r="Q29" i="12"/>
  <c r="P29" i="12"/>
  <c r="E29" i="12"/>
  <c r="U29" i="12" s="1"/>
  <c r="S28" i="12"/>
  <c r="R28" i="12"/>
  <c r="Q28" i="12"/>
  <c r="P28" i="12"/>
  <c r="E28" i="12"/>
  <c r="T28" i="12" s="1"/>
  <c r="O26" i="12"/>
  <c r="N26" i="12"/>
  <c r="M26" i="12"/>
  <c r="L26" i="12"/>
  <c r="K26" i="12"/>
  <c r="J26" i="12"/>
  <c r="I26" i="12"/>
  <c r="S26" i="12" s="1"/>
  <c r="H26" i="12"/>
  <c r="G26" i="12"/>
  <c r="F26" i="12"/>
  <c r="E26" i="12"/>
  <c r="C26" i="12"/>
  <c r="B26" i="12"/>
  <c r="S25" i="12"/>
  <c r="R25" i="12"/>
  <c r="Q25" i="12"/>
  <c r="P25" i="12"/>
  <c r="E25" i="12"/>
  <c r="T25" i="12" s="1"/>
  <c r="S24" i="12"/>
  <c r="R24" i="12"/>
  <c r="Q24" i="12"/>
  <c r="P24" i="12"/>
  <c r="E24" i="12"/>
  <c r="S23" i="12"/>
  <c r="R23" i="12"/>
  <c r="Q23" i="12"/>
  <c r="P23" i="12"/>
  <c r="E23" i="12"/>
  <c r="U23" i="12" s="1"/>
  <c r="U22" i="12"/>
  <c r="S22" i="12"/>
  <c r="R22" i="12"/>
  <c r="Q22" i="12"/>
  <c r="P22" i="12"/>
  <c r="E22" i="12"/>
  <c r="T22" i="12" s="1"/>
  <c r="S21" i="12"/>
  <c r="R21" i="12"/>
  <c r="Q21" i="12"/>
  <c r="P21" i="12"/>
  <c r="E21" i="12"/>
  <c r="S20" i="12"/>
  <c r="R20" i="12"/>
  <c r="Q20" i="12"/>
  <c r="P20" i="12"/>
  <c r="E20" i="12"/>
  <c r="T20" i="12" s="1"/>
  <c r="S19" i="12"/>
  <c r="R19" i="12"/>
  <c r="Q19" i="12"/>
  <c r="P19" i="12"/>
  <c r="E19" i="12"/>
  <c r="U19" i="12" s="1"/>
  <c r="O17" i="12"/>
  <c r="N17" i="12"/>
  <c r="M17" i="12"/>
  <c r="L17" i="12"/>
  <c r="K17" i="12"/>
  <c r="J17" i="12"/>
  <c r="I17" i="12"/>
  <c r="S17" i="12" s="1"/>
  <c r="H17" i="12"/>
  <c r="R17" i="12" s="1"/>
  <c r="G17" i="12"/>
  <c r="F17" i="12"/>
  <c r="C17" i="12"/>
  <c r="E17" i="12" s="1"/>
  <c r="B17" i="12"/>
  <c r="S16" i="12"/>
  <c r="R16" i="12"/>
  <c r="Q16" i="12"/>
  <c r="P16" i="12"/>
  <c r="E16" i="12"/>
  <c r="U16" i="12" s="1"/>
  <c r="S15" i="12"/>
  <c r="R15" i="12"/>
  <c r="Q15" i="12"/>
  <c r="P15" i="12"/>
  <c r="E15" i="12"/>
  <c r="S14" i="12"/>
  <c r="R14" i="12"/>
  <c r="Q14" i="12"/>
  <c r="P14" i="12"/>
  <c r="E14" i="12"/>
  <c r="S13" i="12"/>
  <c r="R13" i="12"/>
  <c r="Q13" i="12"/>
  <c r="P13" i="12"/>
  <c r="E13" i="12"/>
  <c r="T12" i="12"/>
  <c r="S12" i="12"/>
  <c r="R12" i="12"/>
  <c r="Q12" i="12"/>
  <c r="P12" i="12"/>
  <c r="E12" i="12"/>
  <c r="U12" i="12" s="1"/>
  <c r="U11" i="12"/>
  <c r="S11" i="12"/>
  <c r="R11" i="12"/>
  <c r="Q11" i="12"/>
  <c r="P11" i="12"/>
  <c r="E11" i="12"/>
  <c r="T11" i="12" s="1"/>
  <c r="S10" i="12"/>
  <c r="R10" i="12"/>
  <c r="Q10" i="12"/>
  <c r="P10" i="12"/>
  <c r="E10" i="12"/>
  <c r="T9" i="12"/>
  <c r="S9" i="12"/>
  <c r="R9" i="12"/>
  <c r="Q9" i="12"/>
  <c r="P9" i="12"/>
  <c r="E9" i="12"/>
  <c r="U9" i="12" s="1"/>
  <c r="U96" i="11"/>
  <c r="T96" i="11"/>
  <c r="S96" i="11"/>
  <c r="R96" i="11"/>
  <c r="Q96" i="11"/>
  <c r="P96" i="11"/>
  <c r="E96" i="11"/>
  <c r="S95" i="11"/>
  <c r="R95" i="11"/>
  <c r="Q95" i="11"/>
  <c r="P95" i="11"/>
  <c r="E95" i="11"/>
  <c r="U95" i="11" s="1"/>
  <c r="S94" i="11"/>
  <c r="R94" i="11"/>
  <c r="Q94" i="11"/>
  <c r="P94" i="11"/>
  <c r="E94" i="11"/>
  <c r="T94" i="11" s="1"/>
  <c r="S93" i="11"/>
  <c r="R93" i="11"/>
  <c r="Q93" i="11"/>
  <c r="P93" i="11"/>
  <c r="E93" i="11"/>
  <c r="S92" i="11"/>
  <c r="R92" i="11"/>
  <c r="Q92" i="11"/>
  <c r="P92" i="11"/>
  <c r="E92" i="11"/>
  <c r="U92" i="11" s="1"/>
  <c r="S91" i="11"/>
  <c r="R91" i="11"/>
  <c r="Q91" i="11"/>
  <c r="P91" i="11"/>
  <c r="E91" i="11"/>
  <c r="T91" i="11" s="1"/>
  <c r="T90" i="11"/>
  <c r="S90" i="11"/>
  <c r="R90" i="11"/>
  <c r="Q90" i="11"/>
  <c r="P90" i="11"/>
  <c r="E90" i="11"/>
  <c r="U90" i="11" s="1"/>
  <c r="S89" i="11"/>
  <c r="R89" i="11"/>
  <c r="Q89" i="11"/>
  <c r="P89" i="11"/>
  <c r="E89" i="11"/>
  <c r="T89" i="11" s="1"/>
  <c r="U88" i="11"/>
  <c r="T88" i="11"/>
  <c r="S88" i="11"/>
  <c r="R88" i="11"/>
  <c r="Q88" i="11"/>
  <c r="P88" i="11"/>
  <c r="E88" i="11"/>
  <c r="O75" i="11"/>
  <c r="N75" i="11"/>
  <c r="M75" i="11"/>
  <c r="L75" i="11"/>
  <c r="K75" i="11"/>
  <c r="J75" i="11"/>
  <c r="I75" i="11"/>
  <c r="S75" i="11" s="1"/>
  <c r="H75" i="11"/>
  <c r="G75" i="11"/>
  <c r="F75" i="11"/>
  <c r="C75" i="11"/>
  <c r="B75" i="11"/>
  <c r="E75" i="11" s="1"/>
  <c r="O74" i="11"/>
  <c r="N74" i="11"/>
  <c r="M74" i="11"/>
  <c r="L74" i="11"/>
  <c r="K74" i="11"/>
  <c r="J74" i="11"/>
  <c r="I74" i="11"/>
  <c r="H74" i="11"/>
  <c r="G74" i="11"/>
  <c r="F74" i="11"/>
  <c r="C74" i="11"/>
  <c r="B74" i="11"/>
  <c r="E74" i="11" s="1"/>
  <c r="O73" i="11"/>
  <c r="N73" i="11"/>
  <c r="M73" i="11"/>
  <c r="L73" i="11"/>
  <c r="K73" i="11"/>
  <c r="J73" i="11"/>
  <c r="I73" i="11"/>
  <c r="S73" i="11" s="1"/>
  <c r="H73" i="11"/>
  <c r="R73" i="11" s="1"/>
  <c r="G73" i="11"/>
  <c r="F73" i="11"/>
  <c r="C73" i="11"/>
  <c r="B73" i="11"/>
  <c r="T72" i="11"/>
  <c r="S72" i="11"/>
  <c r="R72" i="11"/>
  <c r="Q72" i="11"/>
  <c r="P72" i="11"/>
  <c r="E72" i="11"/>
  <c r="U72" i="11" s="1"/>
  <c r="S71" i="11"/>
  <c r="R71" i="11"/>
  <c r="Q71" i="11"/>
  <c r="P71" i="11"/>
  <c r="E71" i="11"/>
  <c r="U71" i="11" s="1"/>
  <c r="O69" i="11"/>
  <c r="N69" i="11"/>
  <c r="M69" i="11"/>
  <c r="L69" i="11"/>
  <c r="K69" i="11"/>
  <c r="J69" i="11"/>
  <c r="I69" i="11"/>
  <c r="H69" i="11"/>
  <c r="G69" i="11"/>
  <c r="F69" i="11"/>
  <c r="C69" i="11"/>
  <c r="B69" i="11"/>
  <c r="O68" i="11"/>
  <c r="N68" i="11"/>
  <c r="M68" i="11"/>
  <c r="L68" i="11"/>
  <c r="K68" i="11"/>
  <c r="J68" i="11"/>
  <c r="I68" i="11"/>
  <c r="S68" i="11" s="1"/>
  <c r="H68" i="11"/>
  <c r="R68" i="11" s="1"/>
  <c r="G68" i="11"/>
  <c r="F68" i="11"/>
  <c r="C68" i="11"/>
  <c r="E68" i="11" s="1"/>
  <c r="B68" i="11"/>
  <c r="S67" i="11"/>
  <c r="R67" i="11"/>
  <c r="Q67" i="11"/>
  <c r="P67" i="11"/>
  <c r="E67" i="11"/>
  <c r="S66" i="11"/>
  <c r="R66" i="11"/>
  <c r="Q66" i="11"/>
  <c r="P66" i="11"/>
  <c r="E66" i="11"/>
  <c r="U66" i="11" s="1"/>
  <c r="S65" i="11"/>
  <c r="R65" i="11"/>
  <c r="Q65" i="11"/>
  <c r="P65" i="11"/>
  <c r="E65" i="11"/>
  <c r="U65" i="11" s="1"/>
  <c r="S64" i="11"/>
  <c r="R64" i="11"/>
  <c r="Q64" i="11"/>
  <c r="P64" i="11"/>
  <c r="E64" i="11"/>
  <c r="U64" i="11" s="1"/>
  <c r="S63" i="11"/>
  <c r="R63" i="11"/>
  <c r="Q63" i="11"/>
  <c r="P63" i="11"/>
  <c r="E63" i="11"/>
  <c r="U63" i="11" s="1"/>
  <c r="O61" i="11"/>
  <c r="N61" i="11"/>
  <c r="M61" i="11"/>
  <c r="L61" i="11"/>
  <c r="K61" i="11"/>
  <c r="J61" i="11"/>
  <c r="I61" i="11"/>
  <c r="S61" i="11" s="1"/>
  <c r="H61" i="11"/>
  <c r="C61" i="11"/>
  <c r="B61" i="11"/>
  <c r="S60" i="11"/>
  <c r="R60" i="11"/>
  <c r="Q60" i="11"/>
  <c r="P60" i="11"/>
  <c r="E60" i="11"/>
  <c r="U60" i="11" s="1"/>
  <c r="U59" i="11"/>
  <c r="T59" i="11"/>
  <c r="S59" i="11"/>
  <c r="R59" i="11"/>
  <c r="Q59" i="11"/>
  <c r="P59" i="11"/>
  <c r="E59" i="11"/>
  <c r="S58" i="11"/>
  <c r="R58" i="11"/>
  <c r="Q58" i="11"/>
  <c r="P58" i="11"/>
  <c r="E58" i="11"/>
  <c r="U58" i="11" s="1"/>
  <c r="S57" i="11"/>
  <c r="R57" i="11"/>
  <c r="Q57" i="11"/>
  <c r="P57" i="11"/>
  <c r="E57" i="11"/>
  <c r="U57" i="11" s="1"/>
  <c r="O55" i="11"/>
  <c r="N55" i="11"/>
  <c r="M55" i="11"/>
  <c r="L55" i="11"/>
  <c r="K55" i="11"/>
  <c r="J55" i="11"/>
  <c r="I55" i="11"/>
  <c r="H55" i="11"/>
  <c r="G55" i="11"/>
  <c r="F55" i="11"/>
  <c r="C55" i="11"/>
  <c r="E55" i="11" s="1"/>
  <c r="B55" i="11"/>
  <c r="S54" i="11"/>
  <c r="R54" i="11"/>
  <c r="Q54" i="11"/>
  <c r="P54" i="11"/>
  <c r="E54" i="11"/>
  <c r="U54" i="11" s="1"/>
  <c r="S53" i="11"/>
  <c r="R53" i="11"/>
  <c r="Q53" i="11"/>
  <c r="P53" i="11"/>
  <c r="E53" i="11"/>
  <c r="S52" i="11"/>
  <c r="R52" i="11"/>
  <c r="Q52" i="11"/>
  <c r="P52" i="11"/>
  <c r="E52" i="11"/>
  <c r="U52" i="11" s="1"/>
  <c r="S51" i="11"/>
  <c r="R51" i="11"/>
  <c r="Q51" i="11"/>
  <c r="P51" i="11"/>
  <c r="E51" i="11"/>
  <c r="T51" i="11" s="1"/>
  <c r="S50" i="11"/>
  <c r="R50" i="11"/>
  <c r="Q50" i="11"/>
  <c r="P50" i="11"/>
  <c r="E50" i="11"/>
  <c r="S49" i="11"/>
  <c r="R49" i="11"/>
  <c r="Q49" i="11"/>
  <c r="P49" i="11"/>
  <c r="E49" i="11"/>
  <c r="U49" i="11" s="1"/>
  <c r="S48" i="11"/>
  <c r="R48" i="11"/>
  <c r="Q48" i="11"/>
  <c r="P48" i="11"/>
  <c r="E48" i="11"/>
  <c r="U47" i="11"/>
  <c r="T47" i="11"/>
  <c r="S47" i="11"/>
  <c r="R47" i="11"/>
  <c r="Q47" i="11"/>
  <c r="P47" i="11"/>
  <c r="E47" i="11"/>
  <c r="S46" i="11"/>
  <c r="R46" i="11"/>
  <c r="Q46" i="11"/>
  <c r="P46" i="11"/>
  <c r="T46" i="11" s="1"/>
  <c r="E46" i="11"/>
  <c r="U46" i="11" s="1"/>
  <c r="S45" i="11"/>
  <c r="R45" i="11"/>
  <c r="Q45" i="11"/>
  <c r="P45" i="11"/>
  <c r="E45" i="11"/>
  <c r="S44" i="11"/>
  <c r="R44" i="11"/>
  <c r="Q44" i="11"/>
  <c r="P44" i="11"/>
  <c r="E44" i="11"/>
  <c r="U44" i="11" s="1"/>
  <c r="O42" i="11"/>
  <c r="N42" i="11"/>
  <c r="M42" i="11"/>
  <c r="L42" i="11"/>
  <c r="K42" i="11"/>
  <c r="J42" i="11"/>
  <c r="I42" i="11"/>
  <c r="S42" i="11" s="1"/>
  <c r="H42" i="11"/>
  <c r="G42" i="11"/>
  <c r="F42" i="11"/>
  <c r="C42" i="11"/>
  <c r="B42" i="11"/>
  <c r="S41" i="11"/>
  <c r="R41" i="11"/>
  <c r="Q41" i="11"/>
  <c r="P41" i="11"/>
  <c r="E41" i="11"/>
  <c r="U41" i="11" s="1"/>
  <c r="S40" i="11"/>
  <c r="R40" i="11"/>
  <c r="Q40" i="11"/>
  <c r="P40" i="11"/>
  <c r="E40" i="11"/>
  <c r="S39" i="11"/>
  <c r="R39" i="11"/>
  <c r="Q39" i="11"/>
  <c r="P39" i="11"/>
  <c r="E39" i="11"/>
  <c r="S38" i="11"/>
  <c r="R38" i="11"/>
  <c r="Q38" i="11"/>
  <c r="P38" i="11"/>
  <c r="E38" i="11"/>
  <c r="U38" i="11" s="1"/>
  <c r="U37" i="11"/>
  <c r="T37" i="11"/>
  <c r="S37" i="11"/>
  <c r="R37" i="11"/>
  <c r="Q37" i="11"/>
  <c r="P37" i="11"/>
  <c r="E37" i="11"/>
  <c r="O35" i="11"/>
  <c r="N35" i="11"/>
  <c r="M35" i="11"/>
  <c r="L35" i="11"/>
  <c r="K35" i="11"/>
  <c r="J35" i="11"/>
  <c r="I35" i="11"/>
  <c r="Q35" i="11" s="1"/>
  <c r="H35" i="11"/>
  <c r="G35" i="11"/>
  <c r="F35" i="11"/>
  <c r="C35" i="11"/>
  <c r="B35" i="11"/>
  <c r="T34" i="11"/>
  <c r="S34" i="11"/>
  <c r="R34" i="11"/>
  <c r="Q34" i="11"/>
  <c r="U34" i="11" s="1"/>
  <c r="P34" i="11"/>
  <c r="E34" i="11"/>
  <c r="O32" i="11"/>
  <c r="N32" i="11"/>
  <c r="M32" i="11"/>
  <c r="L32" i="11"/>
  <c r="K32" i="11"/>
  <c r="J32" i="11"/>
  <c r="I32" i="11"/>
  <c r="H32" i="11"/>
  <c r="R32" i="11" s="1"/>
  <c r="G32" i="11"/>
  <c r="F32" i="11"/>
  <c r="C32" i="11"/>
  <c r="B32" i="11"/>
  <c r="S31" i="11"/>
  <c r="R31" i="11"/>
  <c r="Q31" i="11"/>
  <c r="P31" i="11"/>
  <c r="E31" i="11"/>
  <c r="U31" i="11" s="1"/>
  <c r="U30" i="11"/>
  <c r="S30" i="11"/>
  <c r="R30" i="11"/>
  <c r="Q30" i="11"/>
  <c r="P30" i="11"/>
  <c r="E30" i="11"/>
  <c r="T30" i="11" s="1"/>
  <c r="S29" i="11"/>
  <c r="R29" i="11"/>
  <c r="Q29" i="11"/>
  <c r="P29" i="11"/>
  <c r="E29" i="11"/>
  <c r="U29" i="11" s="1"/>
  <c r="S28" i="11"/>
  <c r="R28" i="11"/>
  <c r="Q28" i="11"/>
  <c r="P28" i="11"/>
  <c r="E28" i="11"/>
  <c r="U28" i="11" s="1"/>
  <c r="S26" i="11"/>
  <c r="O26" i="11"/>
  <c r="N26" i="11"/>
  <c r="M26" i="11"/>
  <c r="L26" i="11"/>
  <c r="K26" i="11"/>
  <c r="J26" i="11"/>
  <c r="I26" i="11"/>
  <c r="H26" i="11"/>
  <c r="R26" i="11" s="1"/>
  <c r="G26" i="11"/>
  <c r="F26" i="11"/>
  <c r="C26" i="11"/>
  <c r="B26" i="11"/>
  <c r="E26" i="11" s="1"/>
  <c r="S25" i="11"/>
  <c r="R25" i="11"/>
  <c r="Q25" i="11"/>
  <c r="P25" i="11"/>
  <c r="E25" i="11"/>
  <c r="U25" i="11" s="1"/>
  <c r="S24" i="11"/>
  <c r="R24" i="11"/>
  <c r="Q24" i="11"/>
  <c r="P24" i="11"/>
  <c r="E24" i="11"/>
  <c r="U24" i="11" s="1"/>
  <c r="T23" i="11"/>
  <c r="S23" i="11"/>
  <c r="R23" i="11"/>
  <c r="Q23" i="11"/>
  <c r="P23" i="11"/>
  <c r="E23" i="11"/>
  <c r="U23" i="11" s="1"/>
  <c r="S22" i="11"/>
  <c r="R22" i="11"/>
  <c r="Q22" i="11"/>
  <c r="P22" i="11"/>
  <c r="E22" i="11"/>
  <c r="T21" i="11"/>
  <c r="S21" i="11"/>
  <c r="R21" i="11"/>
  <c r="Q21" i="11"/>
  <c r="P21" i="11"/>
  <c r="E21" i="11"/>
  <c r="U21" i="11" s="1"/>
  <c r="U20" i="11"/>
  <c r="S20" i="11"/>
  <c r="R20" i="11"/>
  <c r="Q20" i="11"/>
  <c r="P20" i="11"/>
  <c r="E20" i="11"/>
  <c r="T20" i="11" s="1"/>
  <c r="U19" i="11"/>
  <c r="T19" i="11"/>
  <c r="S19" i="11"/>
  <c r="R19" i="11"/>
  <c r="Q19" i="11"/>
  <c r="P19" i="11"/>
  <c r="E19" i="11"/>
  <c r="O17" i="11"/>
  <c r="N17" i="11"/>
  <c r="M17" i="11"/>
  <c r="L17" i="11"/>
  <c r="K17" i="11"/>
  <c r="J17" i="11"/>
  <c r="R17" i="11" s="1"/>
  <c r="I17" i="11"/>
  <c r="H17" i="11"/>
  <c r="G17" i="11"/>
  <c r="F17" i="11"/>
  <c r="C17" i="11"/>
  <c r="B17" i="11"/>
  <c r="E17" i="11" s="1"/>
  <c r="U16" i="11"/>
  <c r="T16" i="11"/>
  <c r="S16" i="11"/>
  <c r="R16" i="11"/>
  <c r="Q16" i="11"/>
  <c r="P16" i="11"/>
  <c r="E16" i="11"/>
  <c r="S15" i="11"/>
  <c r="R15" i="11"/>
  <c r="Q15" i="11"/>
  <c r="P15" i="11"/>
  <c r="E15" i="11"/>
  <c r="S14" i="11"/>
  <c r="R14" i="11"/>
  <c r="Q14" i="11"/>
  <c r="P14" i="11"/>
  <c r="E14" i="11"/>
  <c r="S13" i="11"/>
  <c r="R13" i="11"/>
  <c r="Q13" i="11"/>
  <c r="P13" i="11"/>
  <c r="E13" i="11"/>
  <c r="U13" i="11" s="1"/>
  <c r="T12" i="11"/>
  <c r="S12" i="11"/>
  <c r="R12" i="11"/>
  <c r="Q12" i="11"/>
  <c r="P12" i="11"/>
  <c r="E12" i="11"/>
  <c r="U12" i="11" s="1"/>
  <c r="S11" i="11"/>
  <c r="R11" i="11"/>
  <c r="Q11" i="11"/>
  <c r="P11" i="11"/>
  <c r="E11" i="11"/>
  <c r="S10" i="11"/>
  <c r="R10" i="11"/>
  <c r="Q10" i="11"/>
  <c r="P10" i="11"/>
  <c r="E10" i="11"/>
  <c r="U9" i="11"/>
  <c r="T9" i="11"/>
  <c r="S9" i="11"/>
  <c r="R9" i="11"/>
  <c r="Q9" i="11"/>
  <c r="P9" i="11"/>
  <c r="E9" i="11"/>
  <c r="S96" i="10"/>
  <c r="R96" i="10"/>
  <c r="Q96" i="10"/>
  <c r="P96" i="10"/>
  <c r="E96" i="10"/>
  <c r="S95" i="10"/>
  <c r="R95" i="10"/>
  <c r="Q95" i="10"/>
  <c r="P95" i="10"/>
  <c r="E95" i="10"/>
  <c r="U95" i="10" s="1"/>
  <c r="S94" i="10"/>
  <c r="R94" i="10"/>
  <c r="Q94" i="10"/>
  <c r="P94" i="10"/>
  <c r="E94" i="10"/>
  <c r="U94" i="10" s="1"/>
  <c r="S93" i="10"/>
  <c r="R93" i="10"/>
  <c r="Q93" i="10"/>
  <c r="P93" i="10"/>
  <c r="E93" i="10"/>
  <c r="U93" i="10" s="1"/>
  <c r="S92" i="10"/>
  <c r="R92" i="10"/>
  <c r="Q92" i="10"/>
  <c r="P92" i="10"/>
  <c r="E92" i="10"/>
  <c r="S91" i="10"/>
  <c r="R91" i="10"/>
  <c r="Q91" i="10"/>
  <c r="P91" i="10"/>
  <c r="E91" i="10"/>
  <c r="T90" i="10"/>
  <c r="S90" i="10"/>
  <c r="R90" i="10"/>
  <c r="Q90" i="10"/>
  <c r="P90" i="10"/>
  <c r="E90" i="10"/>
  <c r="U90" i="10" s="1"/>
  <c r="U89" i="10"/>
  <c r="T89" i="10"/>
  <c r="S89" i="10"/>
  <c r="R89" i="10"/>
  <c r="Q89" i="10"/>
  <c r="P89" i="10"/>
  <c r="E89" i="10"/>
  <c r="S88" i="10"/>
  <c r="R88" i="10"/>
  <c r="Q88" i="10"/>
  <c r="P88" i="10"/>
  <c r="E88" i="10"/>
  <c r="U88" i="10" s="1"/>
  <c r="O75" i="10"/>
  <c r="N75" i="10"/>
  <c r="M75" i="10"/>
  <c r="L75" i="10"/>
  <c r="K75" i="10"/>
  <c r="J75" i="10"/>
  <c r="R75" i="10" s="1"/>
  <c r="I75" i="10"/>
  <c r="H75" i="10"/>
  <c r="G75" i="10"/>
  <c r="F75" i="10"/>
  <c r="C75" i="10"/>
  <c r="B75" i="10"/>
  <c r="O74" i="10"/>
  <c r="N74" i="10"/>
  <c r="M74" i="10"/>
  <c r="L74" i="10"/>
  <c r="K74" i="10"/>
  <c r="J74" i="10"/>
  <c r="I74" i="10"/>
  <c r="Q74" i="10" s="1"/>
  <c r="H74" i="10"/>
  <c r="G74" i="10"/>
  <c r="F74" i="10"/>
  <c r="C74" i="10"/>
  <c r="B74" i="10"/>
  <c r="E74" i="10" s="1"/>
  <c r="O73" i="10"/>
  <c r="N73" i="10"/>
  <c r="M73" i="10"/>
  <c r="L73" i="10"/>
  <c r="K73" i="10"/>
  <c r="J73" i="10"/>
  <c r="I73" i="10"/>
  <c r="S73" i="10" s="1"/>
  <c r="H73" i="10"/>
  <c r="R73" i="10" s="1"/>
  <c r="G73" i="10"/>
  <c r="F73" i="10"/>
  <c r="C73" i="10"/>
  <c r="B73" i="10"/>
  <c r="S72" i="10"/>
  <c r="R72" i="10"/>
  <c r="Q72" i="10"/>
  <c r="P72" i="10"/>
  <c r="E72" i="10"/>
  <c r="S71" i="10"/>
  <c r="R71" i="10"/>
  <c r="Q71" i="10"/>
  <c r="P71" i="10"/>
  <c r="E71" i="10"/>
  <c r="O69" i="10"/>
  <c r="N69" i="10"/>
  <c r="M69" i="10"/>
  <c r="L69" i="10"/>
  <c r="K69" i="10"/>
  <c r="J69" i="10"/>
  <c r="I69" i="10"/>
  <c r="H69" i="10"/>
  <c r="G69" i="10"/>
  <c r="F69" i="10"/>
  <c r="C69" i="10"/>
  <c r="B69" i="10"/>
  <c r="O68" i="10"/>
  <c r="N68" i="10"/>
  <c r="M68" i="10"/>
  <c r="L68" i="10"/>
  <c r="K68" i="10"/>
  <c r="J68" i="10"/>
  <c r="I68" i="10"/>
  <c r="S68" i="10" s="1"/>
  <c r="H68" i="10"/>
  <c r="R68" i="10" s="1"/>
  <c r="G68" i="10"/>
  <c r="F68" i="10"/>
  <c r="C68" i="10"/>
  <c r="B68" i="10"/>
  <c r="E68" i="10" s="1"/>
  <c r="T67" i="10"/>
  <c r="S67" i="10"/>
  <c r="R67" i="10"/>
  <c r="Q67" i="10"/>
  <c r="P67" i="10"/>
  <c r="E67" i="10"/>
  <c r="U67" i="10" s="1"/>
  <c r="S66" i="10"/>
  <c r="R66" i="10"/>
  <c r="Q66" i="10"/>
  <c r="P66" i="10"/>
  <c r="E66" i="10"/>
  <c r="U65" i="10"/>
  <c r="S65" i="10"/>
  <c r="R65" i="10"/>
  <c r="Q65" i="10"/>
  <c r="P65" i="10"/>
  <c r="E65" i="10"/>
  <c r="T65" i="10" s="1"/>
  <c r="S64" i="10"/>
  <c r="R64" i="10"/>
  <c r="Q64" i="10"/>
  <c r="P64" i="10"/>
  <c r="E64" i="10"/>
  <c r="U64" i="10" s="1"/>
  <c r="S63" i="10"/>
  <c r="R63" i="10"/>
  <c r="Q63" i="10"/>
  <c r="P63" i="10"/>
  <c r="E63" i="10"/>
  <c r="T63" i="10" s="1"/>
  <c r="O61" i="10"/>
  <c r="N61" i="10"/>
  <c r="M61" i="10"/>
  <c r="L61" i="10"/>
  <c r="K61" i="10"/>
  <c r="J61" i="10"/>
  <c r="I61" i="10"/>
  <c r="S61" i="10" s="1"/>
  <c r="H61" i="10"/>
  <c r="R61" i="10" s="1"/>
  <c r="C61" i="10"/>
  <c r="B61" i="10"/>
  <c r="U60" i="10"/>
  <c r="T60" i="10"/>
  <c r="S60" i="10"/>
  <c r="R60" i="10"/>
  <c r="Q60" i="10"/>
  <c r="P60" i="10"/>
  <c r="E60" i="10"/>
  <c r="U59" i="10"/>
  <c r="S59" i="10"/>
  <c r="R59" i="10"/>
  <c r="Q59" i="10"/>
  <c r="P59" i="10"/>
  <c r="E59" i="10"/>
  <c r="T59" i="10" s="1"/>
  <c r="S58" i="10"/>
  <c r="R58" i="10"/>
  <c r="Q58" i="10"/>
  <c r="P58" i="10"/>
  <c r="E58" i="10"/>
  <c r="U58" i="10" s="1"/>
  <c r="S57" i="10"/>
  <c r="R57" i="10"/>
  <c r="Q57" i="10"/>
  <c r="P57" i="10"/>
  <c r="E57" i="10"/>
  <c r="T57" i="10" s="1"/>
  <c r="O55" i="10"/>
  <c r="N55" i="10"/>
  <c r="M55" i="10"/>
  <c r="L55" i="10"/>
  <c r="K55" i="10"/>
  <c r="J55" i="10"/>
  <c r="I55" i="10"/>
  <c r="H55" i="10"/>
  <c r="R55" i="10" s="1"/>
  <c r="G55" i="10"/>
  <c r="F55" i="10"/>
  <c r="C55" i="10"/>
  <c r="B55" i="10"/>
  <c r="S54" i="10"/>
  <c r="R54" i="10"/>
  <c r="Q54" i="10"/>
  <c r="P54" i="10"/>
  <c r="E54" i="10"/>
  <c r="S53" i="10"/>
  <c r="R53" i="10"/>
  <c r="Q53" i="10"/>
  <c r="U53" i="10" s="1"/>
  <c r="P53" i="10"/>
  <c r="E53" i="10"/>
  <c r="S52" i="10"/>
  <c r="R52" i="10"/>
  <c r="Q52" i="10"/>
  <c r="P52" i="10"/>
  <c r="E52" i="10"/>
  <c r="U52" i="10" s="1"/>
  <c r="S51" i="10"/>
  <c r="R51" i="10"/>
  <c r="Q51" i="10"/>
  <c r="P51" i="10"/>
  <c r="E51" i="10"/>
  <c r="U51" i="10" s="1"/>
  <c r="S50" i="10"/>
  <c r="R50" i="10"/>
  <c r="Q50" i="10"/>
  <c r="P50" i="10"/>
  <c r="E50" i="10"/>
  <c r="S49" i="10"/>
  <c r="R49" i="10"/>
  <c r="Q49" i="10"/>
  <c r="P49" i="10"/>
  <c r="E49" i="10"/>
  <c r="U49" i="10" s="1"/>
  <c r="S48" i="10"/>
  <c r="R48" i="10"/>
  <c r="Q48" i="10"/>
  <c r="P48" i="10"/>
  <c r="E48" i="10"/>
  <c r="T48" i="10" s="1"/>
  <c r="S47" i="10"/>
  <c r="R47" i="10"/>
  <c r="Q47" i="10"/>
  <c r="P47" i="10"/>
  <c r="E47" i="10"/>
  <c r="U47" i="10" s="1"/>
  <c r="S46" i="10"/>
  <c r="R46" i="10"/>
  <c r="Q46" i="10"/>
  <c r="P46" i="10"/>
  <c r="E46" i="10"/>
  <c r="S45" i="10"/>
  <c r="R45" i="10"/>
  <c r="Q45" i="10"/>
  <c r="P45" i="10"/>
  <c r="E45" i="10"/>
  <c r="T45" i="10" s="1"/>
  <c r="S44" i="10"/>
  <c r="R44" i="10"/>
  <c r="Q44" i="10"/>
  <c r="P44" i="10"/>
  <c r="E44" i="10"/>
  <c r="U44" i="10" s="1"/>
  <c r="O42" i="10"/>
  <c r="N42" i="10"/>
  <c r="M42" i="10"/>
  <c r="L42" i="10"/>
  <c r="K42" i="10"/>
  <c r="J42" i="10"/>
  <c r="I42" i="10"/>
  <c r="S42" i="10" s="1"/>
  <c r="H42" i="10"/>
  <c r="G42" i="10"/>
  <c r="F42" i="10"/>
  <c r="C42" i="10"/>
  <c r="B42" i="10"/>
  <c r="S41" i="10"/>
  <c r="R41" i="10"/>
  <c r="Q41" i="10"/>
  <c r="P41" i="10"/>
  <c r="E41" i="10"/>
  <c r="U41" i="10" s="1"/>
  <c r="S40" i="10"/>
  <c r="R40" i="10"/>
  <c r="Q40" i="10"/>
  <c r="P40" i="10"/>
  <c r="E40" i="10"/>
  <c r="U40" i="10" s="1"/>
  <c r="S39" i="10"/>
  <c r="R39" i="10"/>
  <c r="Q39" i="10"/>
  <c r="P39" i="10"/>
  <c r="E39" i="10"/>
  <c r="S38" i="10"/>
  <c r="R38" i="10"/>
  <c r="Q38" i="10"/>
  <c r="P38" i="10"/>
  <c r="E38" i="10"/>
  <c r="S37" i="10"/>
  <c r="R37" i="10"/>
  <c r="Q37" i="10"/>
  <c r="P37" i="10"/>
  <c r="E37" i="10"/>
  <c r="U37" i="10" s="1"/>
  <c r="O35" i="10"/>
  <c r="N35" i="10"/>
  <c r="M35" i="10"/>
  <c r="L35" i="10"/>
  <c r="K35" i="10"/>
  <c r="J35" i="10"/>
  <c r="I35" i="10"/>
  <c r="S35" i="10" s="1"/>
  <c r="H35" i="10"/>
  <c r="R35" i="10" s="1"/>
  <c r="G35" i="10"/>
  <c r="F35" i="10"/>
  <c r="C35" i="10"/>
  <c r="E35" i="10" s="1"/>
  <c r="B35" i="10"/>
  <c r="S34" i="10"/>
  <c r="R34" i="10"/>
  <c r="Q34" i="10"/>
  <c r="P34" i="10"/>
  <c r="E34" i="10"/>
  <c r="O32" i="10"/>
  <c r="N32" i="10"/>
  <c r="M32" i="10"/>
  <c r="L32" i="10"/>
  <c r="K32" i="10"/>
  <c r="J32" i="10"/>
  <c r="I32" i="10"/>
  <c r="S32" i="10" s="1"/>
  <c r="H32" i="10"/>
  <c r="G32" i="10"/>
  <c r="F32" i="10"/>
  <c r="C32" i="10"/>
  <c r="B32" i="10"/>
  <c r="U31" i="10"/>
  <c r="S31" i="10"/>
  <c r="R31" i="10"/>
  <c r="Q31" i="10"/>
  <c r="P31" i="10"/>
  <c r="E31" i="10"/>
  <c r="T31" i="10" s="1"/>
  <c r="S30" i="10"/>
  <c r="R30" i="10"/>
  <c r="Q30" i="10"/>
  <c r="P30" i="10"/>
  <c r="E30" i="10"/>
  <c r="S29" i="10"/>
  <c r="R29" i="10"/>
  <c r="Q29" i="10"/>
  <c r="P29" i="10"/>
  <c r="E29" i="10"/>
  <c r="T29" i="10" s="1"/>
  <c r="S28" i="10"/>
  <c r="R28" i="10"/>
  <c r="Q28" i="10"/>
  <c r="P28" i="10"/>
  <c r="E28" i="10"/>
  <c r="T28" i="10" s="1"/>
  <c r="O26" i="10"/>
  <c r="Q26" i="10" s="1"/>
  <c r="N26" i="10"/>
  <c r="M26" i="10"/>
  <c r="L26" i="10"/>
  <c r="K26" i="10"/>
  <c r="J26" i="10"/>
  <c r="I26" i="10"/>
  <c r="S26" i="10" s="1"/>
  <c r="H26" i="10"/>
  <c r="G26" i="10"/>
  <c r="F26" i="10"/>
  <c r="C26" i="10"/>
  <c r="B26" i="10"/>
  <c r="E26" i="10" s="1"/>
  <c r="U25" i="10"/>
  <c r="T25" i="10"/>
  <c r="S25" i="10"/>
  <c r="R25" i="10"/>
  <c r="Q25" i="10"/>
  <c r="P25" i="10"/>
  <c r="E25" i="10"/>
  <c r="S24" i="10"/>
  <c r="R24" i="10"/>
  <c r="Q24" i="10"/>
  <c r="P24" i="10"/>
  <c r="E24" i="10"/>
  <c r="S23" i="10"/>
  <c r="R23" i="10"/>
  <c r="Q23" i="10"/>
  <c r="P23" i="10"/>
  <c r="E23" i="10"/>
  <c r="U23" i="10" s="1"/>
  <c r="U22" i="10"/>
  <c r="S22" i="10"/>
  <c r="R22" i="10"/>
  <c r="Q22" i="10"/>
  <c r="P22" i="10"/>
  <c r="E22" i="10"/>
  <c r="T22" i="10" s="1"/>
  <c r="S21" i="10"/>
  <c r="R21" i="10"/>
  <c r="Q21" i="10"/>
  <c r="P21" i="10"/>
  <c r="E21" i="10"/>
  <c r="U21" i="10" s="1"/>
  <c r="S20" i="10"/>
  <c r="R20" i="10"/>
  <c r="Q20" i="10"/>
  <c r="P20" i="10"/>
  <c r="E20" i="10"/>
  <c r="T20" i="10" s="1"/>
  <c r="S19" i="10"/>
  <c r="R19" i="10"/>
  <c r="Q19" i="10"/>
  <c r="P19" i="10"/>
  <c r="E19" i="10"/>
  <c r="Q17" i="10"/>
  <c r="O17" i="10"/>
  <c r="N17" i="10"/>
  <c r="M17" i="10"/>
  <c r="L17" i="10"/>
  <c r="K17" i="10"/>
  <c r="J17" i="10"/>
  <c r="I17" i="10"/>
  <c r="S17" i="10" s="1"/>
  <c r="H17" i="10"/>
  <c r="R17" i="10" s="1"/>
  <c r="G17" i="10"/>
  <c r="F17" i="10"/>
  <c r="C17" i="10"/>
  <c r="B17" i="10"/>
  <c r="E17" i="10" s="1"/>
  <c r="T16" i="10"/>
  <c r="S16" i="10"/>
  <c r="R16" i="10"/>
  <c r="Q16" i="10"/>
  <c r="P16" i="10"/>
  <c r="E16" i="10"/>
  <c r="U16" i="10" s="1"/>
  <c r="S15" i="10"/>
  <c r="R15" i="10"/>
  <c r="Q15" i="10"/>
  <c r="P15" i="10"/>
  <c r="E15" i="10"/>
  <c r="U14" i="10"/>
  <c r="T14" i="10"/>
  <c r="S14" i="10"/>
  <c r="R14" i="10"/>
  <c r="Q14" i="10"/>
  <c r="P14" i="10"/>
  <c r="E14" i="10"/>
  <c r="S13" i="10"/>
  <c r="R13" i="10"/>
  <c r="Q13" i="10"/>
  <c r="P13" i="10"/>
  <c r="E13" i="10"/>
  <c r="S12" i="10"/>
  <c r="R12" i="10"/>
  <c r="Q12" i="10"/>
  <c r="P12" i="10"/>
  <c r="E12" i="10"/>
  <c r="S11" i="10"/>
  <c r="R11" i="10"/>
  <c r="Q11" i="10"/>
  <c r="P11" i="10"/>
  <c r="E11" i="10"/>
  <c r="T11" i="10" s="1"/>
  <c r="S10" i="10"/>
  <c r="R10" i="10"/>
  <c r="Q10" i="10"/>
  <c r="U10" i="10" s="1"/>
  <c r="P10" i="10"/>
  <c r="T10" i="10" s="1"/>
  <c r="E10" i="10"/>
  <c r="S9" i="10"/>
  <c r="R9" i="10"/>
  <c r="Q9" i="10"/>
  <c r="P9" i="10"/>
  <c r="E9" i="10"/>
  <c r="U9" i="10" s="1"/>
  <c r="S96" i="9"/>
  <c r="R96" i="9"/>
  <c r="Q96" i="9"/>
  <c r="P96" i="9"/>
  <c r="E96" i="9"/>
  <c r="S95" i="9"/>
  <c r="R95" i="9"/>
  <c r="Q95" i="9"/>
  <c r="P95" i="9"/>
  <c r="E95" i="9"/>
  <c r="T95" i="9" s="1"/>
  <c r="S94" i="9"/>
  <c r="R94" i="9"/>
  <c r="Q94" i="9"/>
  <c r="P94" i="9"/>
  <c r="E94" i="9"/>
  <c r="U94" i="9" s="1"/>
  <c r="T93" i="9"/>
  <c r="S93" i="9"/>
  <c r="R93" i="9"/>
  <c r="Q93" i="9"/>
  <c r="P93" i="9"/>
  <c r="E93" i="9"/>
  <c r="U93" i="9" s="1"/>
  <c r="S92" i="9"/>
  <c r="R92" i="9"/>
  <c r="Q92" i="9"/>
  <c r="P92" i="9"/>
  <c r="E92" i="9"/>
  <c r="U92" i="9" s="1"/>
  <c r="S91" i="9"/>
  <c r="R91" i="9"/>
  <c r="Q91" i="9"/>
  <c r="P91" i="9"/>
  <c r="E91" i="9"/>
  <c r="T91" i="9" s="1"/>
  <c r="S90" i="9"/>
  <c r="R90" i="9"/>
  <c r="Q90" i="9"/>
  <c r="P90" i="9"/>
  <c r="E90" i="9"/>
  <c r="U90" i="9" s="1"/>
  <c r="S89" i="9"/>
  <c r="R89" i="9"/>
  <c r="Q89" i="9"/>
  <c r="P89" i="9"/>
  <c r="E89" i="9"/>
  <c r="T89" i="9" s="1"/>
  <c r="S88" i="9"/>
  <c r="R88" i="9"/>
  <c r="Q88" i="9"/>
  <c r="P88" i="9"/>
  <c r="E88" i="9"/>
  <c r="T88" i="9" s="1"/>
  <c r="O75" i="9"/>
  <c r="N75" i="9"/>
  <c r="M75" i="9"/>
  <c r="L75" i="9"/>
  <c r="K75" i="9"/>
  <c r="J75" i="9"/>
  <c r="I75" i="9"/>
  <c r="H75" i="9"/>
  <c r="G75" i="9"/>
  <c r="F75" i="9"/>
  <c r="C75" i="9"/>
  <c r="B75" i="9"/>
  <c r="O74" i="9"/>
  <c r="N74" i="9"/>
  <c r="M74" i="9"/>
  <c r="L74" i="9"/>
  <c r="K74" i="9"/>
  <c r="J74" i="9"/>
  <c r="I74" i="9"/>
  <c r="S74" i="9" s="1"/>
  <c r="H74" i="9"/>
  <c r="G74" i="9"/>
  <c r="F74" i="9"/>
  <c r="C74" i="9"/>
  <c r="E74" i="9" s="1"/>
  <c r="B74" i="9"/>
  <c r="R73" i="9"/>
  <c r="O73" i="9"/>
  <c r="N73" i="9"/>
  <c r="M73" i="9"/>
  <c r="L73" i="9"/>
  <c r="K73" i="9"/>
  <c r="J73" i="9"/>
  <c r="I73" i="9"/>
  <c r="S73" i="9" s="1"/>
  <c r="H73" i="9"/>
  <c r="G73" i="9"/>
  <c r="F73" i="9"/>
  <c r="C73" i="9"/>
  <c r="B73" i="9"/>
  <c r="E73" i="9" s="1"/>
  <c r="S72" i="9"/>
  <c r="R72" i="9"/>
  <c r="Q72" i="9"/>
  <c r="P72" i="9"/>
  <c r="E72" i="9"/>
  <c r="T72" i="9" s="1"/>
  <c r="S71" i="9"/>
  <c r="R71" i="9"/>
  <c r="Q71" i="9"/>
  <c r="P71" i="9"/>
  <c r="E71" i="9"/>
  <c r="U71" i="9" s="1"/>
  <c r="O69" i="9"/>
  <c r="N69" i="9"/>
  <c r="M69" i="9"/>
  <c r="L69" i="9"/>
  <c r="K69" i="9"/>
  <c r="J69" i="9"/>
  <c r="I69" i="9"/>
  <c r="H69" i="9"/>
  <c r="G69" i="9"/>
  <c r="F69" i="9"/>
  <c r="C69" i="9"/>
  <c r="B69" i="9"/>
  <c r="O68" i="9"/>
  <c r="N68" i="9"/>
  <c r="M68" i="9"/>
  <c r="L68" i="9"/>
  <c r="K68" i="9"/>
  <c r="J68" i="9"/>
  <c r="I68" i="9"/>
  <c r="S68" i="9" s="1"/>
  <c r="H68" i="9"/>
  <c r="G68" i="9"/>
  <c r="F68" i="9"/>
  <c r="C68" i="9"/>
  <c r="B68" i="9"/>
  <c r="E68" i="9" s="1"/>
  <c r="T67" i="9"/>
  <c r="S67" i="9"/>
  <c r="R67" i="9"/>
  <c r="Q67" i="9"/>
  <c r="P67" i="9"/>
  <c r="E67" i="9"/>
  <c r="U67" i="9" s="1"/>
  <c r="S66" i="9"/>
  <c r="R66" i="9"/>
  <c r="Q66" i="9"/>
  <c r="P66" i="9"/>
  <c r="E66" i="9"/>
  <c r="U66" i="9" s="1"/>
  <c r="U65" i="9"/>
  <c r="S65" i="9"/>
  <c r="R65" i="9"/>
  <c r="Q65" i="9"/>
  <c r="P65" i="9"/>
  <c r="E65" i="9"/>
  <c r="T65" i="9" s="1"/>
  <c r="U64" i="9"/>
  <c r="T64" i="9"/>
  <c r="S64" i="9"/>
  <c r="R64" i="9"/>
  <c r="Q64" i="9"/>
  <c r="P64" i="9"/>
  <c r="E64" i="9"/>
  <c r="S63" i="9"/>
  <c r="R63" i="9"/>
  <c r="Q63" i="9"/>
  <c r="P63" i="9"/>
  <c r="E63" i="9"/>
  <c r="O61" i="9"/>
  <c r="N61" i="9"/>
  <c r="M61" i="9"/>
  <c r="L61" i="9"/>
  <c r="K61" i="9"/>
  <c r="J61" i="9"/>
  <c r="I61" i="9"/>
  <c r="H61" i="9"/>
  <c r="R61" i="9" s="1"/>
  <c r="C61" i="9"/>
  <c r="B61" i="9"/>
  <c r="T60" i="9"/>
  <c r="S60" i="9"/>
  <c r="R60" i="9"/>
  <c r="Q60" i="9"/>
  <c r="P60" i="9"/>
  <c r="E60" i="9"/>
  <c r="U60" i="9" s="1"/>
  <c r="S59" i="9"/>
  <c r="R59" i="9"/>
  <c r="Q59" i="9"/>
  <c r="P59" i="9"/>
  <c r="E59" i="9"/>
  <c r="T59" i="9" s="1"/>
  <c r="S58" i="9"/>
  <c r="R58" i="9"/>
  <c r="Q58" i="9"/>
  <c r="P58" i="9"/>
  <c r="E58" i="9"/>
  <c r="U58" i="9" s="1"/>
  <c r="S57" i="9"/>
  <c r="R57" i="9"/>
  <c r="Q57" i="9"/>
  <c r="P57" i="9"/>
  <c r="E57" i="9"/>
  <c r="U57" i="9" s="1"/>
  <c r="O55" i="9"/>
  <c r="N55" i="9"/>
  <c r="M55" i="9"/>
  <c r="L55" i="9"/>
  <c r="K55" i="9"/>
  <c r="J55" i="9"/>
  <c r="I55" i="9"/>
  <c r="H55" i="9"/>
  <c r="G55" i="9"/>
  <c r="F55" i="9"/>
  <c r="C55" i="9"/>
  <c r="B55" i="9"/>
  <c r="E55" i="9" s="1"/>
  <c r="S54" i="9"/>
  <c r="R54" i="9"/>
  <c r="Q54" i="9"/>
  <c r="P54" i="9"/>
  <c r="E54" i="9"/>
  <c r="U54" i="9" s="1"/>
  <c r="S53" i="9"/>
  <c r="R53" i="9"/>
  <c r="Q53" i="9"/>
  <c r="P53" i="9"/>
  <c r="E53" i="9"/>
  <c r="S52" i="9"/>
  <c r="R52" i="9"/>
  <c r="Q52" i="9"/>
  <c r="P52" i="9"/>
  <c r="E52" i="9"/>
  <c r="T52" i="9" s="1"/>
  <c r="S51" i="9"/>
  <c r="R51" i="9"/>
  <c r="Q51" i="9"/>
  <c r="P51" i="9"/>
  <c r="E51" i="9"/>
  <c r="S50" i="9"/>
  <c r="R50" i="9"/>
  <c r="Q50" i="9"/>
  <c r="P50" i="9"/>
  <c r="E50" i="9"/>
  <c r="T50" i="9" s="1"/>
  <c r="S49" i="9"/>
  <c r="R49" i="9"/>
  <c r="Q49" i="9"/>
  <c r="P49" i="9"/>
  <c r="E49" i="9"/>
  <c r="U49" i="9" s="1"/>
  <c r="S48" i="9"/>
  <c r="R48" i="9"/>
  <c r="Q48" i="9"/>
  <c r="P48" i="9"/>
  <c r="E48" i="9"/>
  <c r="T48" i="9" s="1"/>
  <c r="S47" i="9"/>
  <c r="R47" i="9"/>
  <c r="Q47" i="9"/>
  <c r="P47" i="9"/>
  <c r="E47" i="9"/>
  <c r="S46" i="9"/>
  <c r="R46" i="9"/>
  <c r="Q46" i="9"/>
  <c r="P46" i="9"/>
  <c r="E46" i="9"/>
  <c r="U46" i="9" s="1"/>
  <c r="S45" i="9"/>
  <c r="R45" i="9"/>
  <c r="Q45" i="9"/>
  <c r="P45" i="9"/>
  <c r="E45" i="9"/>
  <c r="U45" i="9" s="1"/>
  <c r="S44" i="9"/>
  <c r="R44" i="9"/>
  <c r="Q44" i="9"/>
  <c r="P44" i="9"/>
  <c r="E44" i="9"/>
  <c r="U44" i="9" s="1"/>
  <c r="O42" i="9"/>
  <c r="N42" i="9"/>
  <c r="M42" i="9"/>
  <c r="L42" i="9"/>
  <c r="K42" i="9"/>
  <c r="J42" i="9"/>
  <c r="I42" i="9"/>
  <c r="H42" i="9"/>
  <c r="G42" i="9"/>
  <c r="F42" i="9"/>
  <c r="C42" i="9"/>
  <c r="B42" i="9"/>
  <c r="E42" i="9" s="1"/>
  <c r="U41" i="9"/>
  <c r="S41" i="9"/>
  <c r="R41" i="9"/>
  <c r="Q41" i="9"/>
  <c r="P41" i="9"/>
  <c r="E41" i="9"/>
  <c r="T41" i="9" s="1"/>
  <c r="U40" i="9"/>
  <c r="S40" i="9"/>
  <c r="R40" i="9"/>
  <c r="Q40" i="9"/>
  <c r="P40" i="9"/>
  <c r="E40" i="9"/>
  <c r="T40" i="9" s="1"/>
  <c r="S39" i="9"/>
  <c r="R39" i="9"/>
  <c r="Q39" i="9"/>
  <c r="P39" i="9"/>
  <c r="E39" i="9"/>
  <c r="U39" i="9" s="1"/>
  <c r="S38" i="9"/>
  <c r="R38" i="9"/>
  <c r="Q38" i="9"/>
  <c r="P38" i="9"/>
  <c r="E38" i="9"/>
  <c r="U38" i="9" s="1"/>
  <c r="S37" i="9"/>
  <c r="R37" i="9"/>
  <c r="Q37" i="9"/>
  <c r="P37" i="9"/>
  <c r="E37" i="9"/>
  <c r="U37" i="9" s="1"/>
  <c r="O35" i="9"/>
  <c r="N35" i="9"/>
  <c r="M35" i="9"/>
  <c r="L35" i="9"/>
  <c r="K35" i="9"/>
  <c r="J35" i="9"/>
  <c r="I35" i="9"/>
  <c r="Q35" i="9" s="1"/>
  <c r="H35" i="9"/>
  <c r="G35" i="9"/>
  <c r="F35" i="9"/>
  <c r="C35" i="9"/>
  <c r="B35" i="9"/>
  <c r="S34" i="9"/>
  <c r="R34" i="9"/>
  <c r="Q34" i="9"/>
  <c r="P34" i="9"/>
  <c r="E34" i="9"/>
  <c r="O32" i="9"/>
  <c r="N32" i="9"/>
  <c r="M32" i="9"/>
  <c r="L32" i="9"/>
  <c r="K32" i="9"/>
  <c r="J32" i="9"/>
  <c r="I32" i="9"/>
  <c r="H32" i="9"/>
  <c r="G32" i="9"/>
  <c r="F32" i="9"/>
  <c r="C32" i="9"/>
  <c r="B32" i="9"/>
  <c r="S31" i="9"/>
  <c r="R31" i="9"/>
  <c r="Q31" i="9"/>
  <c r="P31" i="9"/>
  <c r="E31" i="9"/>
  <c r="U30" i="9"/>
  <c r="T30" i="9"/>
  <c r="S30" i="9"/>
  <c r="R30" i="9"/>
  <c r="Q30" i="9"/>
  <c r="P30" i="9"/>
  <c r="E30" i="9"/>
  <c r="S29" i="9"/>
  <c r="R29" i="9"/>
  <c r="Q29" i="9"/>
  <c r="P29" i="9"/>
  <c r="E29" i="9"/>
  <c r="U29" i="9" s="1"/>
  <c r="S28" i="9"/>
  <c r="R28" i="9"/>
  <c r="Q28" i="9"/>
  <c r="P28" i="9"/>
  <c r="E28" i="9"/>
  <c r="T28" i="9" s="1"/>
  <c r="O26" i="9"/>
  <c r="N26" i="9"/>
  <c r="M26" i="9"/>
  <c r="L26" i="9"/>
  <c r="K26" i="9"/>
  <c r="J26" i="9"/>
  <c r="I26" i="9"/>
  <c r="H26" i="9"/>
  <c r="G26" i="9"/>
  <c r="F26" i="9"/>
  <c r="C26" i="9"/>
  <c r="B26" i="9"/>
  <c r="S25" i="9"/>
  <c r="R25" i="9"/>
  <c r="Q25" i="9"/>
  <c r="P25" i="9"/>
  <c r="E25" i="9"/>
  <c r="T25" i="9" s="1"/>
  <c r="S24" i="9"/>
  <c r="R24" i="9"/>
  <c r="Q24" i="9"/>
  <c r="P24" i="9"/>
  <c r="E24" i="9"/>
  <c r="U24" i="9" s="1"/>
  <c r="S23" i="9"/>
  <c r="R23" i="9"/>
  <c r="Q23" i="9"/>
  <c r="P23" i="9"/>
  <c r="E23" i="9"/>
  <c r="T23" i="9" s="1"/>
  <c r="T22" i="9"/>
  <c r="S22" i="9"/>
  <c r="R22" i="9"/>
  <c r="Q22" i="9"/>
  <c r="P22" i="9"/>
  <c r="E22" i="9"/>
  <c r="U22" i="9" s="1"/>
  <c r="S21" i="9"/>
  <c r="R21" i="9"/>
  <c r="Q21" i="9"/>
  <c r="P21" i="9"/>
  <c r="E21" i="9"/>
  <c r="U21" i="9" s="1"/>
  <c r="S20" i="9"/>
  <c r="R20" i="9"/>
  <c r="Q20" i="9"/>
  <c r="P20" i="9"/>
  <c r="E20" i="9"/>
  <c r="U20" i="9" s="1"/>
  <c r="S19" i="9"/>
  <c r="R19" i="9"/>
  <c r="Q19" i="9"/>
  <c r="P19" i="9"/>
  <c r="E19" i="9"/>
  <c r="O17" i="9"/>
  <c r="N17" i="9"/>
  <c r="M17" i="9"/>
  <c r="L17" i="9"/>
  <c r="K17" i="9"/>
  <c r="S17" i="9" s="1"/>
  <c r="J17" i="9"/>
  <c r="R17" i="9" s="1"/>
  <c r="I17" i="9"/>
  <c r="H17" i="9"/>
  <c r="G17" i="9"/>
  <c r="F17" i="9"/>
  <c r="C17" i="9"/>
  <c r="B17" i="9"/>
  <c r="E17" i="9" s="1"/>
  <c r="S16" i="9"/>
  <c r="R16" i="9"/>
  <c r="Q16" i="9"/>
  <c r="P16" i="9"/>
  <c r="E16" i="9"/>
  <c r="S15" i="9"/>
  <c r="R15" i="9"/>
  <c r="Q15" i="9"/>
  <c r="P15" i="9"/>
  <c r="E15" i="9"/>
  <c r="U15" i="9" s="1"/>
  <c r="S14" i="9"/>
  <c r="R14" i="9"/>
  <c r="Q14" i="9"/>
  <c r="P14" i="9"/>
  <c r="E14" i="9"/>
  <c r="S13" i="9"/>
  <c r="R13" i="9"/>
  <c r="Q13" i="9"/>
  <c r="P13" i="9"/>
  <c r="E13" i="9"/>
  <c r="S12" i="9"/>
  <c r="R12" i="9"/>
  <c r="Q12" i="9"/>
  <c r="P12" i="9"/>
  <c r="E12" i="9"/>
  <c r="T12" i="9" s="1"/>
  <c r="S11" i="9"/>
  <c r="R11" i="9"/>
  <c r="Q11" i="9"/>
  <c r="P11" i="9"/>
  <c r="E11" i="9"/>
  <c r="U11" i="9" s="1"/>
  <c r="S10" i="9"/>
  <c r="R10" i="9"/>
  <c r="Q10" i="9"/>
  <c r="P10" i="9"/>
  <c r="E10" i="9"/>
  <c r="S9" i="9"/>
  <c r="R9" i="9"/>
  <c r="Q9" i="9"/>
  <c r="P9" i="9"/>
  <c r="E9" i="9"/>
  <c r="S96" i="8"/>
  <c r="R96" i="8"/>
  <c r="Q96" i="8"/>
  <c r="P96" i="8"/>
  <c r="E96" i="8"/>
  <c r="U96" i="8" s="1"/>
  <c r="U95" i="8"/>
  <c r="T95" i="8"/>
  <c r="S95" i="8"/>
  <c r="R95" i="8"/>
  <c r="Q95" i="8"/>
  <c r="P95" i="8"/>
  <c r="E95" i="8"/>
  <c r="S94" i="8"/>
  <c r="R94" i="8"/>
  <c r="Q94" i="8"/>
  <c r="P94" i="8"/>
  <c r="E94" i="8"/>
  <c r="T94" i="8" s="1"/>
  <c r="S93" i="8"/>
  <c r="R93" i="8"/>
  <c r="Q93" i="8"/>
  <c r="P93" i="8"/>
  <c r="E93" i="8"/>
  <c r="U93" i="8" s="1"/>
  <c r="U92" i="8"/>
  <c r="S92" i="8"/>
  <c r="R92" i="8"/>
  <c r="Q92" i="8"/>
  <c r="P92" i="8"/>
  <c r="E92" i="8"/>
  <c r="T92" i="8" s="1"/>
  <c r="T91" i="8"/>
  <c r="S91" i="8"/>
  <c r="R91" i="8"/>
  <c r="Q91" i="8"/>
  <c r="P91" i="8"/>
  <c r="E91" i="8"/>
  <c r="U91" i="8" s="1"/>
  <c r="S90" i="8"/>
  <c r="R90" i="8"/>
  <c r="Q90" i="8"/>
  <c r="P90" i="8"/>
  <c r="E90" i="8"/>
  <c r="U90" i="8" s="1"/>
  <c r="S89" i="8"/>
  <c r="R89" i="8"/>
  <c r="Q89" i="8"/>
  <c r="P89" i="8"/>
  <c r="E89" i="8"/>
  <c r="U89" i="8" s="1"/>
  <c r="S88" i="8"/>
  <c r="R88" i="8"/>
  <c r="Q88" i="8"/>
  <c r="P88" i="8"/>
  <c r="E88" i="8"/>
  <c r="U88" i="8" s="1"/>
  <c r="O75" i="8"/>
  <c r="N75" i="8"/>
  <c r="M75" i="8"/>
  <c r="L75" i="8"/>
  <c r="K75" i="8"/>
  <c r="J75" i="8"/>
  <c r="I75" i="8"/>
  <c r="H75" i="8"/>
  <c r="G75" i="8"/>
  <c r="F75" i="8"/>
  <c r="C75" i="8"/>
  <c r="B75" i="8"/>
  <c r="O74" i="8"/>
  <c r="N74" i="8"/>
  <c r="M74" i="8"/>
  <c r="L74" i="8"/>
  <c r="K74" i="8"/>
  <c r="J74" i="8"/>
  <c r="I74" i="8"/>
  <c r="Q74" i="8" s="1"/>
  <c r="H74" i="8"/>
  <c r="P74" i="8" s="1"/>
  <c r="G74" i="8"/>
  <c r="F74" i="8"/>
  <c r="C74" i="8"/>
  <c r="B74" i="8"/>
  <c r="O73" i="8"/>
  <c r="N73" i="8"/>
  <c r="M73" i="8"/>
  <c r="L73" i="8"/>
  <c r="K73" i="8"/>
  <c r="J73" i="8"/>
  <c r="I73" i="8"/>
  <c r="H73" i="8"/>
  <c r="R73" i="8" s="1"/>
  <c r="G73" i="8"/>
  <c r="F73" i="8"/>
  <c r="C73" i="8"/>
  <c r="E73" i="8" s="1"/>
  <c r="B73" i="8"/>
  <c r="S72" i="8"/>
  <c r="R72" i="8"/>
  <c r="Q72" i="8"/>
  <c r="P72" i="8"/>
  <c r="E72" i="8"/>
  <c r="U72" i="8" s="1"/>
  <c r="T71" i="8"/>
  <c r="S71" i="8"/>
  <c r="R71" i="8"/>
  <c r="Q71" i="8"/>
  <c r="P71" i="8"/>
  <c r="E71" i="8"/>
  <c r="U71" i="8" s="1"/>
  <c r="O69" i="8"/>
  <c r="N69" i="8"/>
  <c r="M69" i="8"/>
  <c r="L69" i="8"/>
  <c r="K69" i="8"/>
  <c r="J69" i="8"/>
  <c r="I69" i="8"/>
  <c r="H69" i="8"/>
  <c r="G69" i="8"/>
  <c r="F69" i="8"/>
  <c r="C69" i="8"/>
  <c r="B69" i="8"/>
  <c r="S68" i="8"/>
  <c r="O68" i="8"/>
  <c r="N68" i="8"/>
  <c r="M68" i="8"/>
  <c r="L68" i="8"/>
  <c r="K68" i="8"/>
  <c r="J68" i="8"/>
  <c r="I68" i="8"/>
  <c r="H68" i="8"/>
  <c r="R68" i="8" s="1"/>
  <c r="G68" i="8"/>
  <c r="F68" i="8"/>
  <c r="C68" i="8"/>
  <c r="B68" i="8"/>
  <c r="S67" i="8"/>
  <c r="R67" i="8"/>
  <c r="Q67" i="8"/>
  <c r="P67" i="8"/>
  <c r="E67" i="8"/>
  <c r="U67" i="8" s="1"/>
  <c r="S66" i="8"/>
  <c r="R66" i="8"/>
  <c r="Q66" i="8"/>
  <c r="P66" i="8"/>
  <c r="E66" i="8"/>
  <c r="U66" i="8" s="1"/>
  <c r="U65" i="8"/>
  <c r="T65" i="8"/>
  <c r="S65" i="8"/>
  <c r="R65" i="8"/>
  <c r="Q65" i="8"/>
  <c r="P65" i="8"/>
  <c r="E65" i="8"/>
  <c r="S64" i="8"/>
  <c r="R64" i="8"/>
  <c r="Q64" i="8"/>
  <c r="P64" i="8"/>
  <c r="E64" i="8"/>
  <c r="S63" i="8"/>
  <c r="R63" i="8"/>
  <c r="Q63" i="8"/>
  <c r="P63" i="8"/>
  <c r="E63" i="8"/>
  <c r="U63" i="8" s="1"/>
  <c r="O61" i="8"/>
  <c r="N61" i="8"/>
  <c r="M61" i="8"/>
  <c r="L61" i="8"/>
  <c r="K61" i="8"/>
  <c r="J61" i="8"/>
  <c r="I61" i="8"/>
  <c r="H61" i="8"/>
  <c r="P61" i="8" s="1"/>
  <c r="C61" i="8"/>
  <c r="B61" i="8"/>
  <c r="S60" i="8"/>
  <c r="R60" i="8"/>
  <c r="Q60" i="8"/>
  <c r="P60" i="8"/>
  <c r="E60" i="8"/>
  <c r="T60" i="8" s="1"/>
  <c r="S59" i="8"/>
  <c r="R59" i="8"/>
  <c r="Q59" i="8"/>
  <c r="P59" i="8"/>
  <c r="E59" i="8"/>
  <c r="U59" i="8" s="1"/>
  <c r="S58" i="8"/>
  <c r="R58" i="8"/>
  <c r="Q58" i="8"/>
  <c r="P58" i="8"/>
  <c r="E58" i="8"/>
  <c r="U58" i="8" s="1"/>
  <c r="S57" i="8"/>
  <c r="R57" i="8"/>
  <c r="Q57" i="8"/>
  <c r="P57" i="8"/>
  <c r="E57" i="8"/>
  <c r="U57" i="8" s="1"/>
  <c r="O55" i="8"/>
  <c r="N55" i="8"/>
  <c r="M55" i="8"/>
  <c r="L55" i="8"/>
  <c r="K55" i="8"/>
  <c r="J55" i="8"/>
  <c r="I55" i="8"/>
  <c r="H55" i="8"/>
  <c r="G55" i="8"/>
  <c r="F55" i="8"/>
  <c r="C55" i="8"/>
  <c r="B55" i="8"/>
  <c r="S54" i="8"/>
  <c r="R54" i="8"/>
  <c r="Q54" i="8"/>
  <c r="P54" i="8"/>
  <c r="E54" i="8"/>
  <c r="U54" i="8" s="1"/>
  <c r="U53" i="8"/>
  <c r="T53" i="8"/>
  <c r="S53" i="8"/>
  <c r="R53" i="8"/>
  <c r="Q53" i="8"/>
  <c r="P53" i="8"/>
  <c r="E53" i="8"/>
  <c r="S52" i="8"/>
  <c r="R52" i="8"/>
  <c r="Q52" i="8"/>
  <c r="P52" i="8"/>
  <c r="E52" i="8"/>
  <c r="S51" i="8"/>
  <c r="R51" i="8"/>
  <c r="Q51" i="8"/>
  <c r="P51" i="8"/>
  <c r="E51" i="8"/>
  <c r="T51" i="8" s="1"/>
  <c r="S50" i="8"/>
  <c r="R50" i="8"/>
  <c r="Q50" i="8"/>
  <c r="P50" i="8"/>
  <c r="E50" i="8"/>
  <c r="T50" i="8" s="1"/>
  <c r="S49" i="8"/>
  <c r="R49" i="8"/>
  <c r="Q49" i="8"/>
  <c r="P49" i="8"/>
  <c r="E49" i="8"/>
  <c r="T49" i="8" s="1"/>
  <c r="S48" i="8"/>
  <c r="R48" i="8"/>
  <c r="Q48" i="8"/>
  <c r="P48" i="8"/>
  <c r="E48" i="8"/>
  <c r="U48" i="8" s="1"/>
  <c r="S47" i="8"/>
  <c r="R47" i="8"/>
  <c r="Q47" i="8"/>
  <c r="P47" i="8"/>
  <c r="E47" i="8"/>
  <c r="U47" i="8" s="1"/>
  <c r="S46" i="8"/>
  <c r="R46" i="8"/>
  <c r="Q46" i="8"/>
  <c r="P46" i="8"/>
  <c r="E46" i="8"/>
  <c r="U46" i="8" s="1"/>
  <c r="U45" i="8"/>
  <c r="T45" i="8"/>
  <c r="S45" i="8"/>
  <c r="R45" i="8"/>
  <c r="Q45" i="8"/>
  <c r="P45" i="8"/>
  <c r="E45" i="8"/>
  <c r="S44" i="8"/>
  <c r="R44" i="8"/>
  <c r="Q44" i="8"/>
  <c r="P44" i="8"/>
  <c r="E44" i="8"/>
  <c r="U44" i="8" s="1"/>
  <c r="O42" i="8"/>
  <c r="N42" i="8"/>
  <c r="M42" i="8"/>
  <c r="L42" i="8"/>
  <c r="K42" i="8"/>
  <c r="J42" i="8"/>
  <c r="I42" i="8"/>
  <c r="H42" i="8"/>
  <c r="G42" i="8"/>
  <c r="F42" i="8"/>
  <c r="C42" i="8"/>
  <c r="E42" i="8" s="1"/>
  <c r="B42" i="8"/>
  <c r="U41" i="8"/>
  <c r="T41" i="8"/>
  <c r="S41" i="8"/>
  <c r="R41" i="8"/>
  <c r="Q41" i="8"/>
  <c r="P41" i="8"/>
  <c r="E41" i="8"/>
  <c r="S40" i="8"/>
  <c r="R40" i="8"/>
  <c r="Q40" i="8"/>
  <c r="P40" i="8"/>
  <c r="E40" i="8"/>
  <c r="S39" i="8"/>
  <c r="R39" i="8"/>
  <c r="Q39" i="8"/>
  <c r="P39" i="8"/>
  <c r="E39" i="8"/>
  <c r="T39" i="8" s="1"/>
  <c r="S38" i="8"/>
  <c r="R38" i="8"/>
  <c r="Q38" i="8"/>
  <c r="P38" i="8"/>
  <c r="E38" i="8"/>
  <c r="T38" i="8" s="1"/>
  <c r="T37" i="8"/>
  <c r="S37" i="8"/>
  <c r="R37" i="8"/>
  <c r="Q37" i="8"/>
  <c r="P37" i="8"/>
  <c r="E37" i="8"/>
  <c r="U37" i="8" s="1"/>
  <c r="O35" i="8"/>
  <c r="N35" i="8"/>
  <c r="M35" i="8"/>
  <c r="L35" i="8"/>
  <c r="K35" i="8"/>
  <c r="J35" i="8"/>
  <c r="I35" i="8"/>
  <c r="H35" i="8"/>
  <c r="R35" i="8" s="1"/>
  <c r="G35" i="8"/>
  <c r="F35" i="8"/>
  <c r="C35" i="8"/>
  <c r="B35" i="8"/>
  <c r="E35" i="8" s="1"/>
  <c r="S34" i="8"/>
  <c r="R34" i="8"/>
  <c r="Q34" i="8"/>
  <c r="P34" i="8"/>
  <c r="T34" i="8" s="1"/>
  <c r="E34" i="8"/>
  <c r="O32" i="8"/>
  <c r="N32" i="8"/>
  <c r="M32" i="8"/>
  <c r="L32" i="8"/>
  <c r="K32" i="8"/>
  <c r="J32" i="8"/>
  <c r="I32" i="8"/>
  <c r="S32" i="8" s="1"/>
  <c r="H32" i="8"/>
  <c r="G32" i="8"/>
  <c r="F32" i="8"/>
  <c r="C32" i="8"/>
  <c r="B32" i="8"/>
  <c r="E32" i="8" s="1"/>
  <c r="S31" i="8"/>
  <c r="R31" i="8"/>
  <c r="Q31" i="8"/>
  <c r="P31" i="8"/>
  <c r="T31" i="8" s="1"/>
  <c r="E31" i="8"/>
  <c r="S30" i="8"/>
  <c r="R30" i="8"/>
  <c r="Q30" i="8"/>
  <c r="P30" i="8"/>
  <c r="E30" i="8"/>
  <c r="U30" i="8" s="1"/>
  <c r="S29" i="8"/>
  <c r="R29" i="8"/>
  <c r="Q29" i="8"/>
  <c r="P29" i="8"/>
  <c r="E29" i="8"/>
  <c r="U29" i="8" s="1"/>
  <c r="U28" i="8"/>
  <c r="T28" i="8"/>
  <c r="S28" i="8"/>
  <c r="R28" i="8"/>
  <c r="Q28" i="8"/>
  <c r="P28" i="8"/>
  <c r="E28" i="8"/>
  <c r="O26" i="8"/>
  <c r="N26" i="8"/>
  <c r="M26" i="8"/>
  <c r="L26" i="8"/>
  <c r="K26" i="8"/>
  <c r="J26" i="8"/>
  <c r="I26" i="8"/>
  <c r="H26" i="8"/>
  <c r="G26" i="8"/>
  <c r="F26" i="8"/>
  <c r="C26" i="8"/>
  <c r="B26" i="8"/>
  <c r="E26" i="8" s="1"/>
  <c r="S25" i="8"/>
  <c r="R25" i="8"/>
  <c r="Q25" i="8"/>
  <c r="P25" i="8"/>
  <c r="E25" i="8"/>
  <c r="S24" i="8"/>
  <c r="R24" i="8"/>
  <c r="Q24" i="8"/>
  <c r="P24" i="8"/>
  <c r="E24" i="8"/>
  <c r="U24" i="8" s="1"/>
  <c r="S23" i="8"/>
  <c r="R23" i="8"/>
  <c r="Q23" i="8"/>
  <c r="P23" i="8"/>
  <c r="E23" i="8"/>
  <c r="T23" i="8" s="1"/>
  <c r="U22" i="8"/>
  <c r="S22" i="8"/>
  <c r="R22" i="8"/>
  <c r="Q22" i="8"/>
  <c r="P22" i="8"/>
  <c r="E22" i="8"/>
  <c r="T22" i="8" s="1"/>
  <c r="U21" i="8"/>
  <c r="S21" i="8"/>
  <c r="R21" i="8"/>
  <c r="Q21" i="8"/>
  <c r="P21" i="8"/>
  <c r="E21" i="8"/>
  <c r="T21" i="8" s="1"/>
  <c r="T20" i="8"/>
  <c r="S20" i="8"/>
  <c r="R20" i="8"/>
  <c r="Q20" i="8"/>
  <c r="P20" i="8"/>
  <c r="E20" i="8"/>
  <c r="U20" i="8" s="1"/>
  <c r="S19" i="8"/>
  <c r="R19" i="8"/>
  <c r="Q19" i="8"/>
  <c r="P19" i="8"/>
  <c r="E19" i="8"/>
  <c r="U19" i="8" s="1"/>
  <c r="O17" i="8"/>
  <c r="N17" i="8"/>
  <c r="M17" i="8"/>
  <c r="L17" i="8"/>
  <c r="K17" i="8"/>
  <c r="J17" i="8"/>
  <c r="I17" i="8"/>
  <c r="Q17" i="8" s="1"/>
  <c r="H17" i="8"/>
  <c r="G17" i="8"/>
  <c r="F17" i="8"/>
  <c r="C17" i="8"/>
  <c r="E17" i="8" s="1"/>
  <c r="B17" i="8"/>
  <c r="S16" i="8"/>
  <c r="R16" i="8"/>
  <c r="Q16" i="8"/>
  <c r="P16" i="8"/>
  <c r="E16" i="8"/>
  <c r="U16" i="8" s="1"/>
  <c r="S15" i="8"/>
  <c r="R15" i="8"/>
  <c r="Q15" i="8"/>
  <c r="P15" i="8"/>
  <c r="E15" i="8"/>
  <c r="U15" i="8" s="1"/>
  <c r="S14" i="8"/>
  <c r="R14" i="8"/>
  <c r="Q14" i="8"/>
  <c r="P14" i="8"/>
  <c r="E14" i="8"/>
  <c r="S13" i="8"/>
  <c r="R13" i="8"/>
  <c r="Q13" i="8"/>
  <c r="P13" i="8"/>
  <c r="E13" i="8"/>
  <c r="U13" i="8" s="1"/>
  <c r="S12" i="8"/>
  <c r="R12" i="8"/>
  <c r="Q12" i="8"/>
  <c r="P12" i="8"/>
  <c r="E12" i="8"/>
  <c r="T12" i="8" s="1"/>
  <c r="U11" i="8"/>
  <c r="S11" i="8"/>
  <c r="R11" i="8"/>
  <c r="Q11" i="8"/>
  <c r="P11" i="8"/>
  <c r="E11" i="8"/>
  <c r="T11" i="8" s="1"/>
  <c r="S10" i="8"/>
  <c r="R10" i="8"/>
  <c r="Q10" i="8"/>
  <c r="P10" i="8"/>
  <c r="E10" i="8"/>
  <c r="T9" i="8"/>
  <c r="S9" i="8"/>
  <c r="R9" i="8"/>
  <c r="Q9" i="8"/>
  <c r="P9" i="8"/>
  <c r="E9" i="8"/>
  <c r="U9" i="8" s="1"/>
  <c r="S96" i="7"/>
  <c r="R96" i="7"/>
  <c r="Q96" i="7"/>
  <c r="P96" i="7"/>
  <c r="E96" i="7"/>
  <c r="U96" i="7" s="1"/>
  <c r="S95" i="7"/>
  <c r="R95" i="7"/>
  <c r="Q95" i="7"/>
  <c r="P95" i="7"/>
  <c r="E95" i="7"/>
  <c r="U95" i="7" s="1"/>
  <c r="S94" i="7"/>
  <c r="R94" i="7"/>
  <c r="Q94" i="7"/>
  <c r="P94" i="7"/>
  <c r="E94" i="7"/>
  <c r="U94" i="7" s="1"/>
  <c r="U93" i="7"/>
  <c r="T93" i="7"/>
  <c r="S93" i="7"/>
  <c r="R93" i="7"/>
  <c r="Q93" i="7"/>
  <c r="P93" i="7"/>
  <c r="E93" i="7"/>
  <c r="S92" i="7"/>
  <c r="R92" i="7"/>
  <c r="Q92" i="7"/>
  <c r="P92" i="7"/>
  <c r="E92" i="7"/>
  <c r="T92" i="7" s="1"/>
  <c r="T91" i="7"/>
  <c r="S91" i="7"/>
  <c r="R91" i="7"/>
  <c r="Q91" i="7"/>
  <c r="P91" i="7"/>
  <c r="E91" i="7"/>
  <c r="U91" i="7" s="1"/>
  <c r="S90" i="7"/>
  <c r="R90" i="7"/>
  <c r="Q90" i="7"/>
  <c r="P90" i="7"/>
  <c r="E90" i="7"/>
  <c r="T90" i="7" s="1"/>
  <c r="T89" i="7"/>
  <c r="S89" i="7"/>
  <c r="R89" i="7"/>
  <c r="Q89" i="7"/>
  <c r="P89" i="7"/>
  <c r="E89" i="7"/>
  <c r="U89" i="7" s="1"/>
  <c r="S88" i="7"/>
  <c r="R88" i="7"/>
  <c r="Q88" i="7"/>
  <c r="P88" i="7"/>
  <c r="E88" i="7"/>
  <c r="U88" i="7" s="1"/>
  <c r="O75" i="7"/>
  <c r="N75" i="7"/>
  <c r="M75" i="7"/>
  <c r="L75" i="7"/>
  <c r="K75" i="7"/>
  <c r="J75" i="7"/>
  <c r="I75" i="7"/>
  <c r="H75" i="7"/>
  <c r="G75" i="7"/>
  <c r="F75" i="7"/>
  <c r="C75" i="7"/>
  <c r="E75" i="7" s="1"/>
  <c r="B75" i="7"/>
  <c r="O74" i="7"/>
  <c r="N74" i="7"/>
  <c r="M74" i="7"/>
  <c r="L74" i="7"/>
  <c r="K74" i="7"/>
  <c r="J74" i="7"/>
  <c r="I74" i="7"/>
  <c r="H74" i="7"/>
  <c r="G74" i="7"/>
  <c r="F74" i="7"/>
  <c r="C74" i="7"/>
  <c r="B74" i="7"/>
  <c r="E74" i="7" s="1"/>
  <c r="O73" i="7"/>
  <c r="N73" i="7"/>
  <c r="M73" i="7"/>
  <c r="L73" i="7"/>
  <c r="K73" i="7"/>
  <c r="J73" i="7"/>
  <c r="R73" i="7" s="1"/>
  <c r="I73" i="7"/>
  <c r="H73" i="7"/>
  <c r="G73" i="7"/>
  <c r="F73" i="7"/>
  <c r="C73" i="7"/>
  <c r="E73" i="7" s="1"/>
  <c r="B73" i="7"/>
  <c r="U72" i="7"/>
  <c r="S72" i="7"/>
  <c r="R72" i="7"/>
  <c r="Q72" i="7"/>
  <c r="P72" i="7"/>
  <c r="E72" i="7"/>
  <c r="T72" i="7" s="1"/>
  <c r="S71" i="7"/>
  <c r="R71" i="7"/>
  <c r="Q71" i="7"/>
  <c r="P71" i="7"/>
  <c r="E71" i="7"/>
  <c r="U71" i="7" s="1"/>
  <c r="O69" i="7"/>
  <c r="N69" i="7"/>
  <c r="M69" i="7"/>
  <c r="L69" i="7"/>
  <c r="K69" i="7"/>
  <c r="J69" i="7"/>
  <c r="I69" i="7"/>
  <c r="H69" i="7"/>
  <c r="G69" i="7"/>
  <c r="F69" i="7"/>
  <c r="C69" i="7"/>
  <c r="B69" i="7"/>
  <c r="E69" i="7" s="1"/>
  <c r="O68" i="7"/>
  <c r="N68" i="7"/>
  <c r="M68" i="7"/>
  <c r="L68" i="7"/>
  <c r="K68" i="7"/>
  <c r="J68" i="7"/>
  <c r="I68" i="7"/>
  <c r="S68" i="7" s="1"/>
  <c r="H68" i="7"/>
  <c r="G68" i="7"/>
  <c r="F68" i="7"/>
  <c r="C68" i="7"/>
  <c r="B68" i="7"/>
  <c r="U67" i="7"/>
  <c r="S67" i="7"/>
  <c r="R67" i="7"/>
  <c r="Q67" i="7"/>
  <c r="P67" i="7"/>
  <c r="E67" i="7"/>
  <c r="T67" i="7" s="1"/>
  <c r="T66" i="7"/>
  <c r="S66" i="7"/>
  <c r="R66" i="7"/>
  <c r="Q66" i="7"/>
  <c r="P66" i="7"/>
  <c r="E66" i="7"/>
  <c r="U66" i="7" s="1"/>
  <c r="S65" i="7"/>
  <c r="R65" i="7"/>
  <c r="Q65" i="7"/>
  <c r="P65" i="7"/>
  <c r="E65" i="7"/>
  <c r="U65" i="7" s="1"/>
  <c r="S64" i="7"/>
  <c r="R64" i="7"/>
  <c r="Q64" i="7"/>
  <c r="P64" i="7"/>
  <c r="E64" i="7"/>
  <c r="U64" i="7" s="1"/>
  <c r="U63" i="7"/>
  <c r="S63" i="7"/>
  <c r="R63" i="7"/>
  <c r="Q63" i="7"/>
  <c r="P63" i="7"/>
  <c r="E63" i="7"/>
  <c r="T63" i="7" s="1"/>
  <c r="O61" i="7"/>
  <c r="N61" i="7"/>
  <c r="M61" i="7"/>
  <c r="L61" i="7"/>
  <c r="K61" i="7"/>
  <c r="J61" i="7"/>
  <c r="I61" i="7"/>
  <c r="H61" i="7"/>
  <c r="C61" i="7"/>
  <c r="B61" i="7"/>
  <c r="E61" i="7" s="1"/>
  <c r="S60" i="7"/>
  <c r="R60" i="7"/>
  <c r="Q60" i="7"/>
  <c r="P60" i="7"/>
  <c r="E60" i="7"/>
  <c r="T60" i="7" s="1"/>
  <c r="S59" i="7"/>
  <c r="R59" i="7"/>
  <c r="Q59" i="7"/>
  <c r="P59" i="7"/>
  <c r="E59" i="7"/>
  <c r="U59" i="7" s="1"/>
  <c r="S58" i="7"/>
  <c r="R58" i="7"/>
  <c r="Q58" i="7"/>
  <c r="P58" i="7"/>
  <c r="E58" i="7"/>
  <c r="T58" i="7" s="1"/>
  <c r="S57" i="7"/>
  <c r="R57" i="7"/>
  <c r="Q57" i="7"/>
  <c r="P57" i="7"/>
  <c r="E57" i="7"/>
  <c r="U57" i="7" s="1"/>
  <c r="O55" i="7"/>
  <c r="N55" i="7"/>
  <c r="M55" i="7"/>
  <c r="L55" i="7"/>
  <c r="K55" i="7"/>
  <c r="J55" i="7"/>
  <c r="I55" i="7"/>
  <c r="S55" i="7" s="1"/>
  <c r="H55" i="7"/>
  <c r="G55" i="7"/>
  <c r="F55" i="7"/>
  <c r="C55" i="7"/>
  <c r="B55" i="7"/>
  <c r="T54" i="7"/>
  <c r="S54" i="7"/>
  <c r="R54" i="7"/>
  <c r="Q54" i="7"/>
  <c r="P54" i="7"/>
  <c r="E54" i="7"/>
  <c r="U54" i="7" s="1"/>
  <c r="S53" i="7"/>
  <c r="R53" i="7"/>
  <c r="Q53" i="7"/>
  <c r="P53" i="7"/>
  <c r="E53" i="7"/>
  <c r="U53" i="7" s="1"/>
  <c r="S52" i="7"/>
  <c r="R52" i="7"/>
  <c r="Q52" i="7"/>
  <c r="P52" i="7"/>
  <c r="E52" i="7"/>
  <c r="U52" i="7" s="1"/>
  <c r="S51" i="7"/>
  <c r="R51" i="7"/>
  <c r="Q51" i="7"/>
  <c r="P51" i="7"/>
  <c r="E51" i="7"/>
  <c r="U51" i="7" s="1"/>
  <c r="U50" i="7"/>
  <c r="S50" i="7"/>
  <c r="R50" i="7"/>
  <c r="Q50" i="7"/>
  <c r="P50" i="7"/>
  <c r="E50" i="7"/>
  <c r="T50" i="7" s="1"/>
  <c r="S49" i="7"/>
  <c r="R49" i="7"/>
  <c r="Q49" i="7"/>
  <c r="P49" i="7"/>
  <c r="E49" i="7"/>
  <c r="T49" i="7" s="1"/>
  <c r="S48" i="7"/>
  <c r="R48" i="7"/>
  <c r="Q48" i="7"/>
  <c r="P48" i="7"/>
  <c r="E48" i="7"/>
  <c r="U48" i="7" s="1"/>
  <c r="S47" i="7"/>
  <c r="R47" i="7"/>
  <c r="Q47" i="7"/>
  <c r="P47" i="7"/>
  <c r="E47" i="7"/>
  <c r="T47" i="7" s="1"/>
  <c r="T46" i="7"/>
  <c r="S46" i="7"/>
  <c r="R46" i="7"/>
  <c r="Q46" i="7"/>
  <c r="P46" i="7"/>
  <c r="E46" i="7"/>
  <c r="U46" i="7" s="1"/>
  <c r="S45" i="7"/>
  <c r="R45" i="7"/>
  <c r="Q45" i="7"/>
  <c r="P45" i="7"/>
  <c r="E45" i="7"/>
  <c r="U45" i="7" s="1"/>
  <c r="S44" i="7"/>
  <c r="R44" i="7"/>
  <c r="Q44" i="7"/>
  <c r="P44" i="7"/>
  <c r="E44" i="7"/>
  <c r="U44" i="7" s="1"/>
  <c r="O42" i="7"/>
  <c r="N42" i="7"/>
  <c r="M42" i="7"/>
  <c r="L42" i="7"/>
  <c r="K42" i="7"/>
  <c r="J42" i="7"/>
  <c r="I42" i="7"/>
  <c r="H42" i="7"/>
  <c r="G42" i="7"/>
  <c r="F42" i="7"/>
  <c r="C42" i="7"/>
  <c r="B42" i="7"/>
  <c r="E42" i="7" s="1"/>
  <c r="S41" i="7"/>
  <c r="R41" i="7"/>
  <c r="Q41" i="7"/>
  <c r="P41" i="7"/>
  <c r="E41" i="7"/>
  <c r="U41" i="7" s="1"/>
  <c r="S40" i="7"/>
  <c r="R40" i="7"/>
  <c r="Q40" i="7"/>
  <c r="P40" i="7"/>
  <c r="E40" i="7"/>
  <c r="S39" i="7"/>
  <c r="R39" i="7"/>
  <c r="Q39" i="7"/>
  <c r="P39" i="7"/>
  <c r="E39" i="7"/>
  <c r="U39" i="7" s="1"/>
  <c r="S38" i="7"/>
  <c r="R38" i="7"/>
  <c r="Q38" i="7"/>
  <c r="P38" i="7"/>
  <c r="E38" i="7"/>
  <c r="T38" i="7" s="1"/>
  <c r="S37" i="7"/>
  <c r="R37" i="7"/>
  <c r="Q37" i="7"/>
  <c r="P37" i="7"/>
  <c r="E37" i="7"/>
  <c r="O35" i="7"/>
  <c r="N35" i="7"/>
  <c r="M35" i="7"/>
  <c r="L35" i="7"/>
  <c r="K35" i="7"/>
  <c r="J35" i="7"/>
  <c r="I35" i="7"/>
  <c r="Q35" i="7" s="1"/>
  <c r="H35" i="7"/>
  <c r="P35" i="7" s="1"/>
  <c r="G35" i="7"/>
  <c r="F35" i="7"/>
  <c r="C35" i="7"/>
  <c r="B35" i="7"/>
  <c r="S34" i="7"/>
  <c r="R34" i="7"/>
  <c r="Q34" i="7"/>
  <c r="U34" i="7" s="1"/>
  <c r="P34" i="7"/>
  <c r="T34" i="7" s="1"/>
  <c r="E34" i="7"/>
  <c r="O32" i="7"/>
  <c r="N32" i="7"/>
  <c r="M32" i="7"/>
  <c r="L32" i="7"/>
  <c r="K32" i="7"/>
  <c r="J32" i="7"/>
  <c r="I32" i="7"/>
  <c r="S32" i="7" s="1"/>
  <c r="H32" i="7"/>
  <c r="G32" i="7"/>
  <c r="F32" i="7"/>
  <c r="C32" i="7"/>
  <c r="B32" i="7"/>
  <c r="S31" i="7"/>
  <c r="R31" i="7"/>
  <c r="Q31" i="7"/>
  <c r="P31" i="7"/>
  <c r="E31" i="7"/>
  <c r="U31" i="7" s="1"/>
  <c r="U30" i="7"/>
  <c r="S30" i="7"/>
  <c r="R30" i="7"/>
  <c r="Q30" i="7"/>
  <c r="P30" i="7"/>
  <c r="E30" i="7"/>
  <c r="T30" i="7" s="1"/>
  <c r="S29" i="7"/>
  <c r="R29" i="7"/>
  <c r="Q29" i="7"/>
  <c r="P29" i="7"/>
  <c r="E29" i="7"/>
  <c r="U29" i="7" s="1"/>
  <c r="S28" i="7"/>
  <c r="R28" i="7"/>
  <c r="Q28" i="7"/>
  <c r="P28" i="7"/>
  <c r="E28" i="7"/>
  <c r="O26" i="7"/>
  <c r="N26" i="7"/>
  <c r="M26" i="7"/>
  <c r="L26" i="7"/>
  <c r="K26" i="7"/>
  <c r="J26" i="7"/>
  <c r="I26" i="7"/>
  <c r="S26" i="7" s="1"/>
  <c r="H26" i="7"/>
  <c r="R26" i="7" s="1"/>
  <c r="G26" i="7"/>
  <c r="F26" i="7"/>
  <c r="C26" i="7"/>
  <c r="B26" i="7"/>
  <c r="S25" i="7"/>
  <c r="R25" i="7"/>
  <c r="Q25" i="7"/>
  <c r="P25" i="7"/>
  <c r="E25" i="7"/>
  <c r="S24" i="7"/>
  <c r="R24" i="7"/>
  <c r="Q24" i="7"/>
  <c r="P24" i="7"/>
  <c r="E24" i="7"/>
  <c r="U24" i="7" s="1"/>
  <c r="U23" i="7"/>
  <c r="T23" i="7"/>
  <c r="S23" i="7"/>
  <c r="R23" i="7"/>
  <c r="Q23" i="7"/>
  <c r="P23" i="7"/>
  <c r="E23" i="7"/>
  <c r="S22" i="7"/>
  <c r="R22" i="7"/>
  <c r="Q22" i="7"/>
  <c r="P22" i="7"/>
  <c r="E22" i="7"/>
  <c r="S21" i="7"/>
  <c r="R21" i="7"/>
  <c r="Q21" i="7"/>
  <c r="P21" i="7"/>
  <c r="E21" i="7"/>
  <c r="U21" i="7" s="1"/>
  <c r="S20" i="7"/>
  <c r="R20" i="7"/>
  <c r="Q20" i="7"/>
  <c r="P20" i="7"/>
  <c r="E20" i="7"/>
  <c r="U20" i="7" s="1"/>
  <c r="U19" i="7"/>
  <c r="S19" i="7"/>
  <c r="R19" i="7"/>
  <c r="Q19" i="7"/>
  <c r="P19" i="7"/>
  <c r="E19" i="7"/>
  <c r="T19" i="7" s="1"/>
  <c r="O17" i="7"/>
  <c r="N17" i="7"/>
  <c r="M17" i="7"/>
  <c r="L17" i="7"/>
  <c r="K17" i="7"/>
  <c r="J17" i="7"/>
  <c r="I17" i="7"/>
  <c r="S17" i="7" s="1"/>
  <c r="H17" i="7"/>
  <c r="G17" i="7"/>
  <c r="F17" i="7"/>
  <c r="C17" i="7"/>
  <c r="E17" i="7" s="1"/>
  <c r="B17" i="7"/>
  <c r="U16" i="7"/>
  <c r="S16" i="7"/>
  <c r="R16" i="7"/>
  <c r="Q16" i="7"/>
  <c r="P16" i="7"/>
  <c r="E16" i="7"/>
  <c r="T16" i="7" s="1"/>
  <c r="S15" i="7"/>
  <c r="R15" i="7"/>
  <c r="Q15" i="7"/>
  <c r="P15" i="7"/>
  <c r="E15" i="7"/>
  <c r="S14" i="7"/>
  <c r="R14" i="7"/>
  <c r="Q14" i="7"/>
  <c r="P14" i="7"/>
  <c r="E14" i="7"/>
  <c r="S13" i="7"/>
  <c r="R13" i="7"/>
  <c r="Q13" i="7"/>
  <c r="P13" i="7"/>
  <c r="E13" i="7"/>
  <c r="U12" i="7"/>
  <c r="T12" i="7"/>
  <c r="S12" i="7"/>
  <c r="R12" i="7"/>
  <c r="Q12" i="7"/>
  <c r="P12" i="7"/>
  <c r="E12" i="7"/>
  <c r="S11" i="7"/>
  <c r="R11" i="7"/>
  <c r="Q11" i="7"/>
  <c r="P11" i="7"/>
  <c r="E11" i="7"/>
  <c r="S10" i="7"/>
  <c r="R10" i="7"/>
  <c r="Q10" i="7"/>
  <c r="P10" i="7"/>
  <c r="E10" i="7"/>
  <c r="U10" i="7" s="1"/>
  <c r="S9" i="7"/>
  <c r="R9" i="7"/>
  <c r="Q9" i="7"/>
  <c r="P9" i="7"/>
  <c r="E9" i="7"/>
  <c r="U9" i="7" s="1"/>
  <c r="S96" i="6"/>
  <c r="R96" i="6"/>
  <c r="Q96" i="6"/>
  <c r="P96" i="6"/>
  <c r="E96" i="6"/>
  <c r="T96" i="6" s="1"/>
  <c r="S95" i="6"/>
  <c r="R95" i="6"/>
  <c r="Q95" i="6"/>
  <c r="P95" i="6"/>
  <c r="E95" i="6"/>
  <c r="U95" i="6" s="1"/>
  <c r="S94" i="6"/>
  <c r="R94" i="6"/>
  <c r="Q94" i="6"/>
  <c r="P94" i="6"/>
  <c r="E94" i="6"/>
  <c r="T94" i="6" s="1"/>
  <c r="S93" i="6"/>
  <c r="R93" i="6"/>
  <c r="Q93" i="6"/>
  <c r="P93" i="6"/>
  <c r="E93" i="6"/>
  <c r="U93" i="6" s="1"/>
  <c r="U92" i="6"/>
  <c r="S92" i="6"/>
  <c r="R92" i="6"/>
  <c r="Q92" i="6"/>
  <c r="P92" i="6"/>
  <c r="E92" i="6"/>
  <c r="T92" i="6" s="1"/>
  <c r="U91" i="6"/>
  <c r="T91" i="6"/>
  <c r="S91" i="6"/>
  <c r="R91" i="6"/>
  <c r="Q91" i="6"/>
  <c r="P91" i="6"/>
  <c r="E91" i="6"/>
  <c r="S90" i="6"/>
  <c r="R90" i="6"/>
  <c r="Q90" i="6"/>
  <c r="P90" i="6"/>
  <c r="E90" i="6"/>
  <c r="U90" i="6" s="1"/>
  <c r="U89" i="6"/>
  <c r="T89" i="6"/>
  <c r="S89" i="6"/>
  <c r="R89" i="6"/>
  <c r="Q89" i="6"/>
  <c r="P89" i="6"/>
  <c r="E89" i="6"/>
  <c r="S88" i="6"/>
  <c r="R88" i="6"/>
  <c r="R87" i="6" s="1"/>
  <c r="Q88" i="6"/>
  <c r="Q87" i="6" s="1"/>
  <c r="P88" i="6"/>
  <c r="E88" i="6"/>
  <c r="O75" i="6"/>
  <c r="N75" i="6"/>
  <c r="M75" i="6"/>
  <c r="L75" i="6"/>
  <c r="K75" i="6"/>
  <c r="J75" i="6"/>
  <c r="I75" i="6"/>
  <c r="S75" i="6" s="1"/>
  <c r="H75" i="6"/>
  <c r="G75" i="6"/>
  <c r="F75" i="6"/>
  <c r="C75" i="6"/>
  <c r="B75" i="6"/>
  <c r="O74" i="6"/>
  <c r="N74" i="6"/>
  <c r="M74" i="6"/>
  <c r="L74" i="6"/>
  <c r="K74" i="6"/>
  <c r="J74" i="6"/>
  <c r="I74" i="6"/>
  <c r="Q74" i="6" s="1"/>
  <c r="H74" i="6"/>
  <c r="R74" i="6" s="1"/>
  <c r="G74" i="6"/>
  <c r="F74" i="6"/>
  <c r="C74" i="6"/>
  <c r="B74" i="6"/>
  <c r="E74" i="6" s="1"/>
  <c r="O73" i="6"/>
  <c r="N73" i="6"/>
  <c r="M73" i="6"/>
  <c r="L73" i="6"/>
  <c r="K73" i="6"/>
  <c r="J73" i="6"/>
  <c r="I73" i="6"/>
  <c r="S73" i="6" s="1"/>
  <c r="H73" i="6"/>
  <c r="R73" i="6" s="1"/>
  <c r="G73" i="6"/>
  <c r="F73" i="6"/>
  <c r="C73" i="6"/>
  <c r="B73" i="6"/>
  <c r="E73" i="6" s="1"/>
  <c r="S72" i="6"/>
  <c r="R72" i="6"/>
  <c r="Q72" i="6"/>
  <c r="P72" i="6"/>
  <c r="E72" i="6"/>
  <c r="U72" i="6" s="1"/>
  <c r="S71" i="6"/>
  <c r="R71" i="6"/>
  <c r="Q71" i="6"/>
  <c r="P71" i="6"/>
  <c r="T71" i="6" s="1"/>
  <c r="E71" i="6"/>
  <c r="O69" i="6"/>
  <c r="N69" i="6"/>
  <c r="M69" i="6"/>
  <c r="L69" i="6"/>
  <c r="K69" i="6"/>
  <c r="J69" i="6"/>
  <c r="I69" i="6"/>
  <c r="H69" i="6"/>
  <c r="G69" i="6"/>
  <c r="F69" i="6"/>
  <c r="C69" i="6"/>
  <c r="B69" i="6"/>
  <c r="O68" i="6"/>
  <c r="N68" i="6"/>
  <c r="M68" i="6"/>
  <c r="L68" i="6"/>
  <c r="K68" i="6"/>
  <c r="J68" i="6"/>
  <c r="I68" i="6"/>
  <c r="S68" i="6" s="1"/>
  <c r="H68" i="6"/>
  <c r="R68" i="6" s="1"/>
  <c r="G68" i="6"/>
  <c r="F68" i="6"/>
  <c r="C68" i="6"/>
  <c r="B68" i="6"/>
  <c r="S67" i="6"/>
  <c r="R67" i="6"/>
  <c r="Q67" i="6"/>
  <c r="P67" i="6"/>
  <c r="E67" i="6"/>
  <c r="U67" i="6" s="1"/>
  <c r="U66" i="6"/>
  <c r="T66" i="6"/>
  <c r="S66" i="6"/>
  <c r="R66" i="6"/>
  <c r="Q66" i="6"/>
  <c r="P66" i="6"/>
  <c r="E66" i="6"/>
  <c r="S65" i="6"/>
  <c r="R65" i="6"/>
  <c r="Q65" i="6"/>
  <c r="P65" i="6"/>
  <c r="E65" i="6"/>
  <c r="T65" i="6" s="1"/>
  <c r="S64" i="6"/>
  <c r="R64" i="6"/>
  <c r="Q64" i="6"/>
  <c r="P64" i="6"/>
  <c r="E64" i="6"/>
  <c r="U64" i="6" s="1"/>
  <c r="S63" i="6"/>
  <c r="R63" i="6"/>
  <c r="Q63" i="6"/>
  <c r="P63" i="6"/>
  <c r="E63" i="6"/>
  <c r="U63" i="6" s="1"/>
  <c r="O61" i="6"/>
  <c r="N61" i="6"/>
  <c r="M61" i="6"/>
  <c r="L61" i="6"/>
  <c r="K61" i="6"/>
  <c r="J61" i="6"/>
  <c r="I61" i="6"/>
  <c r="S61" i="6" s="1"/>
  <c r="H61" i="6"/>
  <c r="C61" i="6"/>
  <c r="B61" i="6"/>
  <c r="E61" i="6" s="1"/>
  <c r="S60" i="6"/>
  <c r="R60" i="6"/>
  <c r="Q60" i="6"/>
  <c r="P60" i="6"/>
  <c r="E60" i="6"/>
  <c r="U60" i="6" s="1"/>
  <c r="U59" i="6"/>
  <c r="T59" i="6"/>
  <c r="S59" i="6"/>
  <c r="R59" i="6"/>
  <c r="Q59" i="6"/>
  <c r="P59" i="6"/>
  <c r="E59" i="6"/>
  <c r="S58" i="6"/>
  <c r="R58" i="6"/>
  <c r="Q58" i="6"/>
  <c r="P58" i="6"/>
  <c r="E58" i="6"/>
  <c r="U58" i="6" s="1"/>
  <c r="U57" i="6"/>
  <c r="T57" i="6"/>
  <c r="S57" i="6"/>
  <c r="R57" i="6"/>
  <c r="Q57" i="6"/>
  <c r="P57" i="6"/>
  <c r="E57" i="6"/>
  <c r="O55" i="6"/>
  <c r="N55" i="6"/>
  <c r="M55" i="6"/>
  <c r="L55" i="6"/>
  <c r="K55" i="6"/>
  <c r="J55" i="6"/>
  <c r="I55" i="6"/>
  <c r="H55" i="6"/>
  <c r="G55" i="6"/>
  <c r="F55" i="6"/>
  <c r="C55" i="6"/>
  <c r="E55" i="6" s="1"/>
  <c r="B55" i="6"/>
  <c r="S54" i="6"/>
  <c r="R54" i="6"/>
  <c r="Q54" i="6"/>
  <c r="P54" i="6"/>
  <c r="E54" i="6"/>
  <c r="T54" i="6" s="1"/>
  <c r="S53" i="6"/>
  <c r="R53" i="6"/>
  <c r="Q53" i="6"/>
  <c r="P53" i="6"/>
  <c r="E53" i="6"/>
  <c r="T53" i="6" s="1"/>
  <c r="T52" i="6"/>
  <c r="S52" i="6"/>
  <c r="R52" i="6"/>
  <c r="Q52" i="6"/>
  <c r="P52" i="6"/>
  <c r="E52" i="6"/>
  <c r="U52" i="6" s="1"/>
  <c r="S51" i="6"/>
  <c r="R51" i="6"/>
  <c r="Q51" i="6"/>
  <c r="P51" i="6"/>
  <c r="E51" i="6"/>
  <c r="T51" i="6" s="1"/>
  <c r="S50" i="6"/>
  <c r="R50" i="6"/>
  <c r="Q50" i="6"/>
  <c r="P50" i="6"/>
  <c r="E50" i="6"/>
  <c r="U50" i="6" s="1"/>
  <c r="S49" i="6"/>
  <c r="R49" i="6"/>
  <c r="Q49" i="6"/>
  <c r="P49" i="6"/>
  <c r="E49" i="6"/>
  <c r="U48" i="6"/>
  <c r="T48" i="6"/>
  <c r="S48" i="6"/>
  <c r="R48" i="6"/>
  <c r="Q48" i="6"/>
  <c r="P48" i="6"/>
  <c r="E48" i="6"/>
  <c r="S47" i="6"/>
  <c r="R47" i="6"/>
  <c r="Q47" i="6"/>
  <c r="P47" i="6"/>
  <c r="E47" i="6"/>
  <c r="U47" i="6" s="1"/>
  <c r="S46" i="6"/>
  <c r="R46" i="6"/>
  <c r="Q46" i="6"/>
  <c r="U46" i="6" s="1"/>
  <c r="P46" i="6"/>
  <c r="T46" i="6" s="1"/>
  <c r="E46" i="6"/>
  <c r="S45" i="6"/>
  <c r="R45" i="6"/>
  <c r="Q45" i="6"/>
  <c r="P45" i="6"/>
  <c r="E45" i="6"/>
  <c r="S44" i="6"/>
  <c r="R44" i="6"/>
  <c r="Q44" i="6"/>
  <c r="P44" i="6"/>
  <c r="E44" i="6"/>
  <c r="U44" i="6" s="1"/>
  <c r="Q42" i="6"/>
  <c r="O42" i="6"/>
  <c r="N42" i="6"/>
  <c r="M42" i="6"/>
  <c r="L42" i="6"/>
  <c r="K42" i="6"/>
  <c r="J42" i="6"/>
  <c r="I42" i="6"/>
  <c r="H42" i="6"/>
  <c r="R42" i="6" s="1"/>
  <c r="G42" i="6"/>
  <c r="F42" i="6"/>
  <c r="C42" i="6"/>
  <c r="B42" i="6"/>
  <c r="E42" i="6" s="1"/>
  <c r="T41" i="6"/>
  <c r="S41" i="6"/>
  <c r="R41" i="6"/>
  <c r="Q41" i="6"/>
  <c r="P41" i="6"/>
  <c r="E41" i="6"/>
  <c r="U41" i="6" s="1"/>
  <c r="S40" i="6"/>
  <c r="R40" i="6"/>
  <c r="Q40" i="6"/>
  <c r="P40" i="6"/>
  <c r="E40" i="6"/>
  <c r="S39" i="6"/>
  <c r="R39" i="6"/>
  <c r="Q39" i="6"/>
  <c r="P39" i="6"/>
  <c r="E39" i="6"/>
  <c r="U39" i="6" s="1"/>
  <c r="S38" i="6"/>
  <c r="R38" i="6"/>
  <c r="Q38" i="6"/>
  <c r="P38" i="6"/>
  <c r="E38" i="6"/>
  <c r="U38" i="6" s="1"/>
  <c r="U37" i="6"/>
  <c r="T37" i="6"/>
  <c r="S37" i="6"/>
  <c r="R37" i="6"/>
  <c r="Q37" i="6"/>
  <c r="P37" i="6"/>
  <c r="E37" i="6"/>
  <c r="R35" i="6"/>
  <c r="O35" i="6"/>
  <c r="Q35" i="6" s="1"/>
  <c r="N35" i="6"/>
  <c r="M35" i="6"/>
  <c r="L35" i="6"/>
  <c r="K35" i="6"/>
  <c r="J35" i="6"/>
  <c r="I35" i="6"/>
  <c r="S35" i="6" s="1"/>
  <c r="H35" i="6"/>
  <c r="G35" i="6"/>
  <c r="F35" i="6"/>
  <c r="E35" i="6"/>
  <c r="C35" i="6"/>
  <c r="B35" i="6"/>
  <c r="U34" i="6"/>
  <c r="S34" i="6"/>
  <c r="R34" i="6"/>
  <c r="Q34" i="6"/>
  <c r="P34" i="6"/>
  <c r="E34" i="6"/>
  <c r="O32" i="6"/>
  <c r="N32" i="6"/>
  <c r="M32" i="6"/>
  <c r="L32" i="6"/>
  <c r="K32" i="6"/>
  <c r="J32" i="6"/>
  <c r="I32" i="6"/>
  <c r="S32" i="6" s="1"/>
  <c r="H32" i="6"/>
  <c r="G32" i="6"/>
  <c r="F32" i="6"/>
  <c r="C32" i="6"/>
  <c r="B32" i="6"/>
  <c r="E32" i="6" s="1"/>
  <c r="U31" i="6"/>
  <c r="S31" i="6"/>
  <c r="R31" i="6"/>
  <c r="Q31" i="6"/>
  <c r="P31" i="6"/>
  <c r="E31" i="6"/>
  <c r="T31" i="6" s="1"/>
  <c r="S30" i="6"/>
  <c r="R30" i="6"/>
  <c r="Q30" i="6"/>
  <c r="P30" i="6"/>
  <c r="E30" i="6"/>
  <c r="U30" i="6" s="1"/>
  <c r="S29" i="6"/>
  <c r="R29" i="6"/>
  <c r="Q29" i="6"/>
  <c r="P29" i="6"/>
  <c r="E29" i="6"/>
  <c r="U29" i="6" s="1"/>
  <c r="S28" i="6"/>
  <c r="R28" i="6"/>
  <c r="Q28" i="6"/>
  <c r="P28" i="6"/>
  <c r="E28" i="6"/>
  <c r="O26" i="6"/>
  <c r="N26" i="6"/>
  <c r="M26" i="6"/>
  <c r="L26" i="6"/>
  <c r="K26" i="6"/>
  <c r="J26" i="6"/>
  <c r="I26" i="6"/>
  <c r="S26" i="6" s="1"/>
  <c r="H26" i="6"/>
  <c r="R26" i="6" s="1"/>
  <c r="G26" i="6"/>
  <c r="F26" i="6"/>
  <c r="C26" i="6"/>
  <c r="B26" i="6"/>
  <c r="S25" i="6"/>
  <c r="R25" i="6"/>
  <c r="Q25" i="6"/>
  <c r="P25" i="6"/>
  <c r="E25" i="6"/>
  <c r="T25" i="6" s="1"/>
  <c r="S24" i="6"/>
  <c r="R24" i="6"/>
  <c r="Q24" i="6"/>
  <c r="P24" i="6"/>
  <c r="E24" i="6"/>
  <c r="U24" i="6" s="1"/>
  <c r="U23" i="6"/>
  <c r="S23" i="6"/>
  <c r="R23" i="6"/>
  <c r="Q23" i="6"/>
  <c r="P23" i="6"/>
  <c r="E23" i="6"/>
  <c r="T23" i="6" s="1"/>
  <c r="T22" i="6"/>
  <c r="S22" i="6"/>
  <c r="R22" i="6"/>
  <c r="Q22" i="6"/>
  <c r="P22" i="6"/>
  <c r="E22" i="6"/>
  <c r="U22" i="6" s="1"/>
  <c r="U21" i="6"/>
  <c r="T21" i="6"/>
  <c r="S21" i="6"/>
  <c r="R21" i="6"/>
  <c r="Q21" i="6"/>
  <c r="P21" i="6"/>
  <c r="E21" i="6"/>
  <c r="S20" i="6"/>
  <c r="R20" i="6"/>
  <c r="Q20" i="6"/>
  <c r="P20" i="6"/>
  <c r="E20" i="6"/>
  <c r="U20" i="6" s="1"/>
  <c r="S19" i="6"/>
  <c r="R19" i="6"/>
  <c r="Q19" i="6"/>
  <c r="P19" i="6"/>
  <c r="E19" i="6"/>
  <c r="U19" i="6" s="1"/>
  <c r="O17" i="6"/>
  <c r="N17" i="6"/>
  <c r="M17" i="6"/>
  <c r="L17" i="6"/>
  <c r="K17" i="6"/>
  <c r="J17" i="6"/>
  <c r="I17" i="6"/>
  <c r="H17" i="6"/>
  <c r="R17" i="6" s="1"/>
  <c r="G17" i="6"/>
  <c r="F17" i="6"/>
  <c r="C17" i="6"/>
  <c r="B17" i="6"/>
  <c r="E17" i="6" s="1"/>
  <c r="S16" i="6"/>
  <c r="R16" i="6"/>
  <c r="Q16" i="6"/>
  <c r="P16" i="6"/>
  <c r="E16" i="6"/>
  <c r="U16" i="6" s="1"/>
  <c r="S15" i="6"/>
  <c r="R15" i="6"/>
  <c r="Q15" i="6"/>
  <c r="U15" i="6" s="1"/>
  <c r="P15" i="6"/>
  <c r="E15" i="6"/>
  <c r="S14" i="6"/>
  <c r="R14" i="6"/>
  <c r="Q14" i="6"/>
  <c r="P14" i="6"/>
  <c r="E14" i="6"/>
  <c r="S13" i="6"/>
  <c r="R13" i="6"/>
  <c r="Q13" i="6"/>
  <c r="P13" i="6"/>
  <c r="E13" i="6"/>
  <c r="S12" i="6"/>
  <c r="R12" i="6"/>
  <c r="Q12" i="6"/>
  <c r="P12" i="6"/>
  <c r="E12" i="6"/>
  <c r="T12" i="6" s="1"/>
  <c r="U11" i="6"/>
  <c r="T11" i="6"/>
  <c r="S11" i="6"/>
  <c r="R11" i="6"/>
  <c r="Q11" i="6"/>
  <c r="P11" i="6"/>
  <c r="E11" i="6"/>
  <c r="T10" i="6"/>
  <c r="S10" i="6"/>
  <c r="R10" i="6"/>
  <c r="Q10" i="6"/>
  <c r="U10" i="6" s="1"/>
  <c r="P10" i="6"/>
  <c r="E10" i="6"/>
  <c r="S9" i="6"/>
  <c r="R9" i="6"/>
  <c r="Q9" i="6"/>
  <c r="P9" i="6"/>
  <c r="E9" i="6"/>
  <c r="S96" i="5"/>
  <c r="R96" i="5"/>
  <c r="Q96" i="5"/>
  <c r="P96" i="5"/>
  <c r="E96" i="5"/>
  <c r="U96" i="5" s="1"/>
  <c r="U95" i="5"/>
  <c r="T95" i="5"/>
  <c r="S95" i="5"/>
  <c r="R95" i="5"/>
  <c r="Q95" i="5"/>
  <c r="P95" i="5"/>
  <c r="E95" i="5"/>
  <c r="S94" i="5"/>
  <c r="R94" i="5"/>
  <c r="Q94" i="5"/>
  <c r="P94" i="5"/>
  <c r="E94" i="5"/>
  <c r="S93" i="5"/>
  <c r="R93" i="5"/>
  <c r="Q93" i="5"/>
  <c r="P93" i="5"/>
  <c r="E93" i="5"/>
  <c r="U93" i="5" s="1"/>
  <c r="S92" i="5"/>
  <c r="R92" i="5"/>
  <c r="Q92" i="5"/>
  <c r="P92" i="5"/>
  <c r="E92" i="5"/>
  <c r="T92" i="5" s="1"/>
  <c r="U91" i="5"/>
  <c r="T91" i="5"/>
  <c r="S91" i="5"/>
  <c r="R91" i="5"/>
  <c r="Q91" i="5"/>
  <c r="P91" i="5"/>
  <c r="E91" i="5"/>
  <c r="S90" i="5"/>
  <c r="R90" i="5"/>
  <c r="Q90" i="5"/>
  <c r="P90" i="5"/>
  <c r="E90" i="5"/>
  <c r="S89" i="5"/>
  <c r="R89" i="5"/>
  <c r="Q89" i="5"/>
  <c r="P89" i="5"/>
  <c r="E89" i="5"/>
  <c r="U89" i="5" s="1"/>
  <c r="T88" i="5"/>
  <c r="S88" i="5"/>
  <c r="R88" i="5"/>
  <c r="Q88" i="5"/>
  <c r="P88" i="5"/>
  <c r="E88" i="5"/>
  <c r="O75" i="5"/>
  <c r="N75" i="5"/>
  <c r="M75" i="5"/>
  <c r="L75" i="5"/>
  <c r="K75" i="5"/>
  <c r="J75" i="5"/>
  <c r="I75" i="5"/>
  <c r="H75" i="5"/>
  <c r="G75" i="5"/>
  <c r="F75" i="5"/>
  <c r="C75" i="5"/>
  <c r="B75" i="5"/>
  <c r="O74" i="5"/>
  <c r="N74" i="5"/>
  <c r="M74" i="5"/>
  <c r="L74" i="5"/>
  <c r="K74" i="5"/>
  <c r="J74" i="5"/>
  <c r="R74" i="5" s="1"/>
  <c r="I74" i="5"/>
  <c r="H74" i="5"/>
  <c r="G74" i="5"/>
  <c r="F74" i="5"/>
  <c r="C74" i="5"/>
  <c r="E74" i="5" s="1"/>
  <c r="B74" i="5"/>
  <c r="O73" i="5"/>
  <c r="N73" i="5"/>
  <c r="M73" i="5"/>
  <c r="L73" i="5"/>
  <c r="K73" i="5"/>
  <c r="J73" i="5"/>
  <c r="I73" i="5"/>
  <c r="Q73" i="5" s="1"/>
  <c r="H73" i="5"/>
  <c r="P73" i="5" s="1"/>
  <c r="G73" i="5"/>
  <c r="F73" i="5"/>
  <c r="C73" i="5"/>
  <c r="B73" i="5"/>
  <c r="E73" i="5" s="1"/>
  <c r="S72" i="5"/>
  <c r="R72" i="5"/>
  <c r="Q72" i="5"/>
  <c r="U72" i="5" s="1"/>
  <c r="P72" i="5"/>
  <c r="E72" i="5"/>
  <c r="S71" i="5"/>
  <c r="R71" i="5"/>
  <c r="Q71" i="5"/>
  <c r="P71" i="5"/>
  <c r="E71" i="5"/>
  <c r="U71" i="5" s="1"/>
  <c r="O69" i="5"/>
  <c r="N69" i="5"/>
  <c r="M69" i="5"/>
  <c r="L69" i="5"/>
  <c r="K69" i="5"/>
  <c r="J69" i="5"/>
  <c r="I69" i="5"/>
  <c r="H69" i="5"/>
  <c r="G69" i="5"/>
  <c r="F69" i="5"/>
  <c r="C69" i="5"/>
  <c r="B69" i="5"/>
  <c r="O68" i="5"/>
  <c r="N68" i="5"/>
  <c r="M68" i="5"/>
  <c r="L68" i="5"/>
  <c r="K68" i="5"/>
  <c r="J68" i="5"/>
  <c r="I68" i="5"/>
  <c r="H68" i="5"/>
  <c r="G68" i="5"/>
  <c r="F68" i="5"/>
  <c r="C68" i="5"/>
  <c r="B68" i="5"/>
  <c r="S67" i="5"/>
  <c r="R67" i="5"/>
  <c r="Q67" i="5"/>
  <c r="P67" i="5"/>
  <c r="E67" i="5"/>
  <c r="U67" i="5" s="1"/>
  <c r="U66" i="5"/>
  <c r="T66" i="5"/>
  <c r="S66" i="5"/>
  <c r="R66" i="5"/>
  <c r="Q66" i="5"/>
  <c r="P66" i="5"/>
  <c r="E66" i="5"/>
  <c r="S65" i="5"/>
  <c r="R65" i="5"/>
  <c r="Q65" i="5"/>
  <c r="P65" i="5"/>
  <c r="E65" i="5"/>
  <c r="U65" i="5" s="1"/>
  <c r="S64" i="5"/>
  <c r="R64" i="5"/>
  <c r="Q64" i="5"/>
  <c r="P64" i="5"/>
  <c r="E64" i="5"/>
  <c r="S63" i="5"/>
  <c r="R63" i="5"/>
  <c r="Q63" i="5"/>
  <c r="P63" i="5"/>
  <c r="E63" i="5"/>
  <c r="U63" i="5" s="1"/>
  <c r="O61" i="5"/>
  <c r="N61" i="5"/>
  <c r="M61" i="5"/>
  <c r="L61" i="5"/>
  <c r="K61" i="5"/>
  <c r="J61" i="5"/>
  <c r="I61" i="5"/>
  <c r="S61" i="5" s="1"/>
  <c r="H61" i="5"/>
  <c r="R61" i="5" s="1"/>
  <c r="C61" i="5"/>
  <c r="B61" i="5"/>
  <c r="S60" i="5"/>
  <c r="R60" i="5"/>
  <c r="Q60" i="5"/>
  <c r="P60" i="5"/>
  <c r="E60" i="5"/>
  <c r="T60" i="5" s="1"/>
  <c r="S59" i="5"/>
  <c r="R59" i="5"/>
  <c r="Q59" i="5"/>
  <c r="P59" i="5"/>
  <c r="E59" i="5"/>
  <c r="U59" i="5" s="1"/>
  <c r="S58" i="5"/>
  <c r="R58" i="5"/>
  <c r="Q58" i="5"/>
  <c r="P58" i="5"/>
  <c r="E58" i="5"/>
  <c r="T58" i="5" s="1"/>
  <c r="S57" i="5"/>
  <c r="R57" i="5"/>
  <c r="Q57" i="5"/>
  <c r="P57" i="5"/>
  <c r="E57" i="5"/>
  <c r="O55" i="5"/>
  <c r="N55" i="5"/>
  <c r="M55" i="5"/>
  <c r="L55" i="5"/>
  <c r="K55" i="5"/>
  <c r="J55" i="5"/>
  <c r="I55" i="5"/>
  <c r="S55" i="5" s="1"/>
  <c r="H55" i="5"/>
  <c r="R55" i="5" s="1"/>
  <c r="G55" i="5"/>
  <c r="F55" i="5"/>
  <c r="C55" i="5"/>
  <c r="B55" i="5"/>
  <c r="E55" i="5" s="1"/>
  <c r="T54" i="5"/>
  <c r="S54" i="5"/>
  <c r="R54" i="5"/>
  <c r="Q54" i="5"/>
  <c r="P54" i="5"/>
  <c r="E54" i="5"/>
  <c r="U54" i="5" s="1"/>
  <c r="S53" i="5"/>
  <c r="R53" i="5"/>
  <c r="Q53" i="5"/>
  <c r="P53" i="5"/>
  <c r="E53" i="5"/>
  <c r="U53" i="5" s="1"/>
  <c r="S52" i="5"/>
  <c r="R52" i="5"/>
  <c r="Q52" i="5"/>
  <c r="P52" i="5"/>
  <c r="E52" i="5"/>
  <c r="S51" i="5"/>
  <c r="R51" i="5"/>
  <c r="Q51" i="5"/>
  <c r="P51" i="5"/>
  <c r="E51" i="5"/>
  <c r="U51" i="5" s="1"/>
  <c r="T50" i="5"/>
  <c r="S50" i="5"/>
  <c r="R50" i="5"/>
  <c r="Q50" i="5"/>
  <c r="P50" i="5"/>
  <c r="E50" i="5"/>
  <c r="U50" i="5" s="1"/>
  <c r="S49" i="5"/>
  <c r="R49" i="5"/>
  <c r="Q49" i="5"/>
  <c r="P49" i="5"/>
  <c r="E49" i="5"/>
  <c r="T49" i="5" s="1"/>
  <c r="S48" i="5"/>
  <c r="R48" i="5"/>
  <c r="Q48" i="5"/>
  <c r="P48" i="5"/>
  <c r="E48" i="5"/>
  <c r="T48" i="5" s="1"/>
  <c r="S47" i="5"/>
  <c r="R47" i="5"/>
  <c r="Q47" i="5"/>
  <c r="P47" i="5"/>
  <c r="E47" i="5"/>
  <c r="T47" i="5" s="1"/>
  <c r="U46" i="5"/>
  <c r="T46" i="5"/>
  <c r="S46" i="5"/>
  <c r="R46" i="5"/>
  <c r="Q46" i="5"/>
  <c r="P46" i="5"/>
  <c r="E46" i="5"/>
  <c r="S45" i="5"/>
  <c r="R45" i="5"/>
  <c r="Q45" i="5"/>
  <c r="P45" i="5"/>
  <c r="E45" i="5"/>
  <c r="T45" i="5" s="1"/>
  <c r="S44" i="5"/>
  <c r="R44" i="5"/>
  <c r="Q44" i="5"/>
  <c r="P44" i="5"/>
  <c r="E44" i="5"/>
  <c r="U44" i="5" s="1"/>
  <c r="S42" i="5"/>
  <c r="O42" i="5"/>
  <c r="N42" i="5"/>
  <c r="M42" i="5"/>
  <c r="L42" i="5"/>
  <c r="K42" i="5"/>
  <c r="J42" i="5"/>
  <c r="I42" i="5"/>
  <c r="H42" i="5"/>
  <c r="R42" i="5" s="1"/>
  <c r="G42" i="5"/>
  <c r="F42" i="5"/>
  <c r="C42" i="5"/>
  <c r="B42" i="5"/>
  <c r="E42" i="5" s="1"/>
  <c r="U41" i="5"/>
  <c r="S41" i="5"/>
  <c r="R41" i="5"/>
  <c r="Q41" i="5"/>
  <c r="P41" i="5"/>
  <c r="E41" i="5"/>
  <c r="T41" i="5" s="1"/>
  <c r="S40" i="5"/>
  <c r="R40" i="5"/>
  <c r="Q40" i="5"/>
  <c r="P40" i="5"/>
  <c r="E40" i="5"/>
  <c r="U40" i="5" s="1"/>
  <c r="S39" i="5"/>
  <c r="R39" i="5"/>
  <c r="Q39" i="5"/>
  <c r="P39" i="5"/>
  <c r="E39" i="5"/>
  <c r="U39" i="5" s="1"/>
  <c r="S38" i="5"/>
  <c r="R38" i="5"/>
  <c r="Q38" i="5"/>
  <c r="P38" i="5"/>
  <c r="E38" i="5"/>
  <c r="S37" i="5"/>
  <c r="R37" i="5"/>
  <c r="Q37" i="5"/>
  <c r="P37" i="5"/>
  <c r="E37" i="5"/>
  <c r="U37" i="5" s="1"/>
  <c r="O35" i="5"/>
  <c r="N35" i="5"/>
  <c r="M35" i="5"/>
  <c r="L35" i="5"/>
  <c r="K35" i="5"/>
  <c r="J35" i="5"/>
  <c r="R35" i="5" s="1"/>
  <c r="I35" i="5"/>
  <c r="S35" i="5" s="1"/>
  <c r="H35" i="5"/>
  <c r="G35" i="5"/>
  <c r="F35" i="5"/>
  <c r="C35" i="5"/>
  <c r="B35" i="5"/>
  <c r="E35" i="5" s="1"/>
  <c r="S34" i="5"/>
  <c r="R34" i="5"/>
  <c r="Q34" i="5"/>
  <c r="P34" i="5"/>
  <c r="E34" i="5"/>
  <c r="T34" i="5" s="1"/>
  <c r="O32" i="5"/>
  <c r="N32" i="5"/>
  <c r="M32" i="5"/>
  <c r="L32" i="5"/>
  <c r="K32" i="5"/>
  <c r="J32" i="5"/>
  <c r="I32" i="5"/>
  <c r="S32" i="5" s="1"/>
  <c r="H32" i="5"/>
  <c r="R32" i="5" s="1"/>
  <c r="G32" i="5"/>
  <c r="F32" i="5"/>
  <c r="C32" i="5"/>
  <c r="B32" i="5"/>
  <c r="S31" i="5"/>
  <c r="R31" i="5"/>
  <c r="Q31" i="5"/>
  <c r="P31" i="5"/>
  <c r="E31" i="5"/>
  <c r="T31" i="5" s="1"/>
  <c r="U30" i="5"/>
  <c r="T30" i="5"/>
  <c r="S30" i="5"/>
  <c r="R30" i="5"/>
  <c r="Q30" i="5"/>
  <c r="P30" i="5"/>
  <c r="E30" i="5"/>
  <c r="S29" i="5"/>
  <c r="R29" i="5"/>
  <c r="Q29" i="5"/>
  <c r="P29" i="5"/>
  <c r="E29" i="5"/>
  <c r="T29" i="5" s="1"/>
  <c r="S28" i="5"/>
  <c r="R28" i="5"/>
  <c r="Q28" i="5"/>
  <c r="P28" i="5"/>
  <c r="E28" i="5"/>
  <c r="U28" i="5" s="1"/>
  <c r="O26" i="5"/>
  <c r="N26" i="5"/>
  <c r="M26" i="5"/>
  <c r="L26" i="5"/>
  <c r="K26" i="5"/>
  <c r="J26" i="5"/>
  <c r="I26" i="5"/>
  <c r="S26" i="5" s="1"/>
  <c r="H26" i="5"/>
  <c r="R26" i="5" s="1"/>
  <c r="G26" i="5"/>
  <c r="F26" i="5"/>
  <c r="C26" i="5"/>
  <c r="B26" i="5"/>
  <c r="T25" i="5"/>
  <c r="S25" i="5"/>
  <c r="R25" i="5"/>
  <c r="Q25" i="5"/>
  <c r="P25" i="5"/>
  <c r="E25" i="5"/>
  <c r="U25" i="5" s="1"/>
  <c r="S24" i="5"/>
  <c r="R24" i="5"/>
  <c r="Q24" i="5"/>
  <c r="P24" i="5"/>
  <c r="E24" i="5"/>
  <c r="U24" i="5" s="1"/>
  <c r="S23" i="5"/>
  <c r="R23" i="5"/>
  <c r="Q23" i="5"/>
  <c r="P23" i="5"/>
  <c r="E23" i="5"/>
  <c r="U23" i="5" s="1"/>
  <c r="S22" i="5"/>
  <c r="R22" i="5"/>
  <c r="Q22" i="5"/>
  <c r="P22" i="5"/>
  <c r="E22" i="5"/>
  <c r="S21" i="5"/>
  <c r="R21" i="5"/>
  <c r="Q21" i="5"/>
  <c r="P21" i="5"/>
  <c r="E21" i="5"/>
  <c r="T21" i="5" s="1"/>
  <c r="U20" i="5"/>
  <c r="S20" i="5"/>
  <c r="R20" i="5"/>
  <c r="Q20" i="5"/>
  <c r="P20" i="5"/>
  <c r="E20" i="5"/>
  <c r="T20" i="5" s="1"/>
  <c r="T19" i="5"/>
  <c r="S19" i="5"/>
  <c r="R19" i="5"/>
  <c r="Q19" i="5"/>
  <c r="P19" i="5"/>
  <c r="E19" i="5"/>
  <c r="U19" i="5" s="1"/>
  <c r="O17" i="5"/>
  <c r="N17" i="5"/>
  <c r="M17" i="5"/>
  <c r="L17" i="5"/>
  <c r="K17" i="5"/>
  <c r="J17" i="5"/>
  <c r="I17" i="5"/>
  <c r="H17" i="5"/>
  <c r="G17" i="5"/>
  <c r="F17" i="5"/>
  <c r="C17" i="5"/>
  <c r="B17" i="5"/>
  <c r="E17" i="5" s="1"/>
  <c r="S16" i="5"/>
  <c r="R16" i="5"/>
  <c r="Q16" i="5"/>
  <c r="P16" i="5"/>
  <c r="E16" i="5"/>
  <c r="S15" i="5"/>
  <c r="R15" i="5"/>
  <c r="Q15" i="5"/>
  <c r="P15" i="5"/>
  <c r="E15" i="5"/>
  <c r="T15" i="5" s="1"/>
  <c r="S14" i="5"/>
  <c r="R14" i="5"/>
  <c r="Q14" i="5"/>
  <c r="P14" i="5"/>
  <c r="E14" i="5"/>
  <c r="U14" i="5" s="1"/>
  <c r="U13" i="5"/>
  <c r="T13" i="5"/>
  <c r="S13" i="5"/>
  <c r="R13" i="5"/>
  <c r="Q13" i="5"/>
  <c r="P13" i="5"/>
  <c r="E13" i="5"/>
  <c r="S12" i="5"/>
  <c r="R12" i="5"/>
  <c r="Q12" i="5"/>
  <c r="P12" i="5"/>
  <c r="E12" i="5"/>
  <c r="T11" i="5"/>
  <c r="S11" i="5"/>
  <c r="R11" i="5"/>
  <c r="Q11" i="5"/>
  <c r="P11" i="5"/>
  <c r="E11" i="5"/>
  <c r="U11" i="5" s="1"/>
  <c r="S10" i="5"/>
  <c r="R10" i="5"/>
  <c r="Q10" i="5"/>
  <c r="U10" i="5" s="1"/>
  <c r="P10" i="5"/>
  <c r="E10" i="5"/>
  <c r="S9" i="5"/>
  <c r="R9" i="5"/>
  <c r="Q9" i="5"/>
  <c r="P9" i="5"/>
  <c r="E9" i="5"/>
  <c r="U9" i="5" s="1"/>
  <c r="S96" i="4"/>
  <c r="R96" i="4"/>
  <c r="Q96" i="4"/>
  <c r="P96" i="4"/>
  <c r="E96" i="4"/>
  <c r="T96" i="4" s="1"/>
  <c r="U95" i="4"/>
  <c r="T95" i="4"/>
  <c r="S95" i="4"/>
  <c r="R95" i="4"/>
  <c r="Q95" i="4"/>
  <c r="P95" i="4"/>
  <c r="E95" i="4"/>
  <c r="U94" i="4"/>
  <c r="T94" i="4"/>
  <c r="S94" i="4"/>
  <c r="R94" i="4"/>
  <c r="Q94" i="4"/>
  <c r="P94" i="4"/>
  <c r="E94" i="4"/>
  <c r="S93" i="4"/>
  <c r="R93" i="4"/>
  <c r="Q93" i="4"/>
  <c r="P93" i="4"/>
  <c r="E93" i="4"/>
  <c r="U92" i="4"/>
  <c r="T92" i="4"/>
  <c r="S92" i="4"/>
  <c r="R92" i="4"/>
  <c r="Q92" i="4"/>
  <c r="P92" i="4"/>
  <c r="E92" i="4"/>
  <c r="T91" i="4"/>
  <c r="S91" i="4"/>
  <c r="R91" i="4"/>
  <c r="Q91" i="4"/>
  <c r="P91" i="4"/>
  <c r="E91" i="4"/>
  <c r="U91" i="4" s="1"/>
  <c r="S90" i="4"/>
  <c r="R90" i="4"/>
  <c r="Q90" i="4"/>
  <c r="P90" i="4"/>
  <c r="E90" i="4"/>
  <c r="T90" i="4" s="1"/>
  <c r="S89" i="4"/>
  <c r="R89" i="4"/>
  <c r="Q89" i="4"/>
  <c r="P89" i="4"/>
  <c r="E89" i="4"/>
  <c r="U89" i="4" s="1"/>
  <c r="U88" i="4"/>
  <c r="T88" i="4"/>
  <c r="S88" i="4"/>
  <c r="R88" i="4"/>
  <c r="Q88" i="4"/>
  <c r="P88" i="4"/>
  <c r="E88" i="4"/>
  <c r="O75" i="4"/>
  <c r="N75" i="4"/>
  <c r="M75" i="4"/>
  <c r="L75" i="4"/>
  <c r="K75" i="4"/>
  <c r="J75" i="4"/>
  <c r="I75" i="4"/>
  <c r="H75" i="4"/>
  <c r="G75" i="4"/>
  <c r="F75" i="4"/>
  <c r="C75" i="4"/>
  <c r="B75" i="4"/>
  <c r="R74" i="4"/>
  <c r="O74" i="4"/>
  <c r="N74" i="4"/>
  <c r="M74" i="4"/>
  <c r="L74" i="4"/>
  <c r="K74" i="4"/>
  <c r="J74" i="4"/>
  <c r="I74" i="4"/>
  <c r="S74" i="4" s="1"/>
  <c r="H74" i="4"/>
  <c r="G74" i="4"/>
  <c r="F74" i="4"/>
  <c r="C74" i="4"/>
  <c r="B74" i="4"/>
  <c r="E74" i="4" s="1"/>
  <c r="O73" i="4"/>
  <c r="N73" i="4"/>
  <c r="M73" i="4"/>
  <c r="L73" i="4"/>
  <c r="K73" i="4"/>
  <c r="J73" i="4"/>
  <c r="I73" i="4"/>
  <c r="H73" i="4"/>
  <c r="G73" i="4"/>
  <c r="F73" i="4"/>
  <c r="C73" i="4"/>
  <c r="E73" i="4" s="1"/>
  <c r="B73" i="4"/>
  <c r="S72" i="4"/>
  <c r="R72" i="4"/>
  <c r="Q72" i="4"/>
  <c r="P72" i="4"/>
  <c r="E72" i="4"/>
  <c r="T72" i="4" s="1"/>
  <c r="S71" i="4"/>
  <c r="R71" i="4"/>
  <c r="Q71" i="4"/>
  <c r="P71" i="4"/>
  <c r="E71" i="4"/>
  <c r="O69" i="4"/>
  <c r="N69" i="4"/>
  <c r="M69" i="4"/>
  <c r="L69" i="4"/>
  <c r="K69" i="4"/>
  <c r="J69" i="4"/>
  <c r="I69" i="4"/>
  <c r="H69" i="4"/>
  <c r="G69" i="4"/>
  <c r="F69" i="4"/>
  <c r="C69" i="4"/>
  <c r="B69" i="4"/>
  <c r="S68" i="4"/>
  <c r="O68" i="4"/>
  <c r="N68" i="4"/>
  <c r="M68" i="4"/>
  <c r="L68" i="4"/>
  <c r="K68" i="4"/>
  <c r="J68" i="4"/>
  <c r="I68" i="4"/>
  <c r="H68" i="4"/>
  <c r="R68" i="4" s="1"/>
  <c r="G68" i="4"/>
  <c r="F68" i="4"/>
  <c r="C68" i="4"/>
  <c r="B68" i="4"/>
  <c r="E68" i="4" s="1"/>
  <c r="S67" i="4"/>
  <c r="R67" i="4"/>
  <c r="Q67" i="4"/>
  <c r="P67" i="4"/>
  <c r="E67" i="4"/>
  <c r="U67" i="4" s="1"/>
  <c r="S66" i="4"/>
  <c r="R66" i="4"/>
  <c r="Q66" i="4"/>
  <c r="P66" i="4"/>
  <c r="E66" i="4"/>
  <c r="T66" i="4" s="1"/>
  <c r="S65" i="4"/>
  <c r="R65" i="4"/>
  <c r="Q65" i="4"/>
  <c r="P65" i="4"/>
  <c r="E65" i="4"/>
  <c r="T65" i="4" s="1"/>
  <c r="S64" i="4"/>
  <c r="R64" i="4"/>
  <c r="Q64" i="4"/>
  <c r="P64" i="4"/>
  <c r="E64" i="4"/>
  <c r="U64" i="4" s="1"/>
  <c r="S63" i="4"/>
  <c r="R63" i="4"/>
  <c r="Q63" i="4"/>
  <c r="P63" i="4"/>
  <c r="E63" i="4"/>
  <c r="U63" i="4" s="1"/>
  <c r="O61" i="4"/>
  <c r="N61" i="4"/>
  <c r="M61" i="4"/>
  <c r="L61" i="4"/>
  <c r="K61" i="4"/>
  <c r="J61" i="4"/>
  <c r="I61" i="4"/>
  <c r="S61" i="4" s="1"/>
  <c r="H61" i="4"/>
  <c r="R61" i="4" s="1"/>
  <c r="C61" i="4"/>
  <c r="B61" i="4"/>
  <c r="S60" i="4"/>
  <c r="R60" i="4"/>
  <c r="Q60" i="4"/>
  <c r="P60" i="4"/>
  <c r="E60" i="4"/>
  <c r="U60" i="4" s="1"/>
  <c r="S59" i="4"/>
  <c r="R59" i="4"/>
  <c r="Q59" i="4"/>
  <c r="P59" i="4"/>
  <c r="E59" i="4"/>
  <c r="U59" i="4" s="1"/>
  <c r="S58" i="4"/>
  <c r="R58" i="4"/>
  <c r="Q58" i="4"/>
  <c r="P58" i="4"/>
  <c r="E58" i="4"/>
  <c r="T58" i="4" s="1"/>
  <c r="U57" i="4"/>
  <c r="S57" i="4"/>
  <c r="R57" i="4"/>
  <c r="Q57" i="4"/>
  <c r="P57" i="4"/>
  <c r="E57" i="4"/>
  <c r="T57" i="4" s="1"/>
  <c r="O55" i="4"/>
  <c r="N55" i="4"/>
  <c r="M55" i="4"/>
  <c r="L55" i="4"/>
  <c r="K55" i="4"/>
  <c r="J55" i="4"/>
  <c r="I55" i="4"/>
  <c r="S55" i="4" s="1"/>
  <c r="H55" i="4"/>
  <c r="G55" i="4"/>
  <c r="F55" i="4"/>
  <c r="C55" i="4"/>
  <c r="B55" i="4"/>
  <c r="U54" i="4"/>
  <c r="T54" i="4"/>
  <c r="S54" i="4"/>
  <c r="R54" i="4"/>
  <c r="Q54" i="4"/>
  <c r="P54" i="4"/>
  <c r="E54" i="4"/>
  <c r="S53" i="4"/>
  <c r="R53" i="4"/>
  <c r="Q53" i="4"/>
  <c r="P53" i="4"/>
  <c r="E53" i="4"/>
  <c r="T53" i="4" s="1"/>
  <c r="S52" i="4"/>
  <c r="R52" i="4"/>
  <c r="Q52" i="4"/>
  <c r="P52" i="4"/>
  <c r="E52" i="4"/>
  <c r="U52" i="4" s="1"/>
  <c r="S51" i="4"/>
  <c r="R51" i="4"/>
  <c r="Q51" i="4"/>
  <c r="P51" i="4"/>
  <c r="E51" i="4"/>
  <c r="U51" i="4" s="1"/>
  <c r="S50" i="4"/>
  <c r="R50" i="4"/>
  <c r="Q50" i="4"/>
  <c r="P50" i="4"/>
  <c r="E50" i="4"/>
  <c r="T50" i="4" s="1"/>
  <c r="S49" i="4"/>
  <c r="R49" i="4"/>
  <c r="Q49" i="4"/>
  <c r="P49" i="4"/>
  <c r="E49" i="4"/>
  <c r="U49" i="4" s="1"/>
  <c r="S48" i="4"/>
  <c r="R48" i="4"/>
  <c r="Q48" i="4"/>
  <c r="P48" i="4"/>
  <c r="E48" i="4"/>
  <c r="T48" i="4" s="1"/>
  <c r="S47" i="4"/>
  <c r="R47" i="4"/>
  <c r="Q47" i="4"/>
  <c r="P47" i="4"/>
  <c r="E47" i="4"/>
  <c r="T47" i="4" s="1"/>
  <c r="U46" i="4"/>
  <c r="T46" i="4"/>
  <c r="S46" i="4"/>
  <c r="R46" i="4"/>
  <c r="Q46" i="4"/>
  <c r="P46" i="4"/>
  <c r="E46" i="4"/>
  <c r="S45" i="4"/>
  <c r="R45" i="4"/>
  <c r="Q45" i="4"/>
  <c r="P45" i="4"/>
  <c r="E45" i="4"/>
  <c r="S44" i="4"/>
  <c r="R44" i="4"/>
  <c r="Q44" i="4"/>
  <c r="P44" i="4"/>
  <c r="E44" i="4"/>
  <c r="U44" i="4" s="1"/>
  <c r="O42" i="4"/>
  <c r="N42" i="4"/>
  <c r="M42" i="4"/>
  <c r="L42" i="4"/>
  <c r="K42" i="4"/>
  <c r="J42" i="4"/>
  <c r="I42" i="4"/>
  <c r="S42" i="4" s="1"/>
  <c r="H42" i="4"/>
  <c r="R42" i="4" s="1"/>
  <c r="G42" i="4"/>
  <c r="F42" i="4"/>
  <c r="C42" i="4"/>
  <c r="B42" i="4"/>
  <c r="S41" i="4"/>
  <c r="R41" i="4"/>
  <c r="Q41" i="4"/>
  <c r="P41" i="4"/>
  <c r="E41" i="4"/>
  <c r="U41" i="4" s="1"/>
  <c r="S40" i="4"/>
  <c r="R40" i="4"/>
  <c r="Q40" i="4"/>
  <c r="P40" i="4"/>
  <c r="E40" i="4"/>
  <c r="U40" i="4" s="1"/>
  <c r="T39" i="4"/>
  <c r="S39" i="4"/>
  <c r="R39" i="4"/>
  <c r="Q39" i="4"/>
  <c r="P39" i="4"/>
  <c r="E39" i="4"/>
  <c r="U39" i="4" s="1"/>
  <c r="S38" i="4"/>
  <c r="R38" i="4"/>
  <c r="Q38" i="4"/>
  <c r="P38" i="4"/>
  <c r="E38" i="4"/>
  <c r="U38" i="4" s="1"/>
  <c r="S37" i="4"/>
  <c r="R37" i="4"/>
  <c r="Q37" i="4"/>
  <c r="P37" i="4"/>
  <c r="E37" i="4"/>
  <c r="U37" i="4" s="1"/>
  <c r="O35" i="4"/>
  <c r="N35" i="4"/>
  <c r="M35" i="4"/>
  <c r="L35" i="4"/>
  <c r="K35" i="4"/>
  <c r="J35" i="4"/>
  <c r="I35" i="4"/>
  <c r="Q35" i="4" s="1"/>
  <c r="H35" i="4"/>
  <c r="P35" i="4" s="1"/>
  <c r="G35" i="4"/>
  <c r="F35" i="4"/>
  <c r="C35" i="4"/>
  <c r="B35" i="4"/>
  <c r="E35" i="4" s="1"/>
  <c r="S34" i="4"/>
  <c r="R34" i="4"/>
  <c r="Q34" i="4"/>
  <c r="P34" i="4"/>
  <c r="E34" i="4"/>
  <c r="T34" i="4" s="1"/>
  <c r="O32" i="4"/>
  <c r="N32" i="4"/>
  <c r="M32" i="4"/>
  <c r="L32" i="4"/>
  <c r="K32" i="4"/>
  <c r="J32" i="4"/>
  <c r="I32" i="4"/>
  <c r="H32" i="4"/>
  <c r="G32" i="4"/>
  <c r="F32" i="4"/>
  <c r="C32" i="4"/>
  <c r="B32" i="4"/>
  <c r="S31" i="4"/>
  <c r="R31" i="4"/>
  <c r="Q31" i="4"/>
  <c r="P31" i="4"/>
  <c r="E31" i="4"/>
  <c r="T31" i="4" s="1"/>
  <c r="S30" i="4"/>
  <c r="R30" i="4"/>
  <c r="Q30" i="4"/>
  <c r="P30" i="4"/>
  <c r="E30" i="4"/>
  <c r="S29" i="4"/>
  <c r="R29" i="4"/>
  <c r="Q29" i="4"/>
  <c r="P29" i="4"/>
  <c r="E29" i="4"/>
  <c r="U29" i="4" s="1"/>
  <c r="S28" i="4"/>
  <c r="R28" i="4"/>
  <c r="Q28" i="4"/>
  <c r="P28" i="4"/>
  <c r="E28" i="4"/>
  <c r="U28" i="4" s="1"/>
  <c r="O26" i="4"/>
  <c r="N26" i="4"/>
  <c r="M26" i="4"/>
  <c r="L26" i="4"/>
  <c r="K26" i="4"/>
  <c r="J26" i="4"/>
  <c r="I26" i="4"/>
  <c r="S26" i="4" s="1"/>
  <c r="H26" i="4"/>
  <c r="R26" i="4" s="1"/>
  <c r="G26" i="4"/>
  <c r="F26" i="4"/>
  <c r="C26" i="4"/>
  <c r="B26" i="4"/>
  <c r="S25" i="4"/>
  <c r="R25" i="4"/>
  <c r="Q25" i="4"/>
  <c r="P25" i="4"/>
  <c r="E25" i="4"/>
  <c r="T25" i="4" s="1"/>
  <c r="S24" i="4"/>
  <c r="R24" i="4"/>
  <c r="Q24" i="4"/>
  <c r="P24" i="4"/>
  <c r="E24" i="4"/>
  <c r="U24" i="4" s="1"/>
  <c r="T23" i="4"/>
  <c r="S23" i="4"/>
  <c r="R23" i="4"/>
  <c r="Q23" i="4"/>
  <c r="P23" i="4"/>
  <c r="E23" i="4"/>
  <c r="U23" i="4" s="1"/>
  <c r="T22" i="4"/>
  <c r="S22" i="4"/>
  <c r="R22" i="4"/>
  <c r="Q22" i="4"/>
  <c r="P22" i="4"/>
  <c r="E22" i="4"/>
  <c r="U22" i="4" s="1"/>
  <c r="S21" i="4"/>
  <c r="R21" i="4"/>
  <c r="Q21" i="4"/>
  <c r="P21" i="4"/>
  <c r="E21" i="4"/>
  <c r="U21" i="4" s="1"/>
  <c r="S20" i="4"/>
  <c r="R20" i="4"/>
  <c r="Q20" i="4"/>
  <c r="P20" i="4"/>
  <c r="E20" i="4"/>
  <c r="T20" i="4" s="1"/>
  <c r="S19" i="4"/>
  <c r="R19" i="4"/>
  <c r="Q19" i="4"/>
  <c r="P19" i="4"/>
  <c r="E19" i="4"/>
  <c r="O17" i="4"/>
  <c r="N17" i="4"/>
  <c r="M17" i="4"/>
  <c r="L17" i="4"/>
  <c r="K17" i="4"/>
  <c r="J17" i="4"/>
  <c r="I17" i="4"/>
  <c r="H17" i="4"/>
  <c r="P17" i="4" s="1"/>
  <c r="G17" i="4"/>
  <c r="F17" i="4"/>
  <c r="C17" i="4"/>
  <c r="B17" i="4"/>
  <c r="E17" i="4" s="1"/>
  <c r="U16" i="4"/>
  <c r="S16" i="4"/>
  <c r="R16" i="4"/>
  <c r="Q16" i="4"/>
  <c r="P16" i="4"/>
  <c r="E16" i="4"/>
  <c r="T16" i="4" s="1"/>
  <c r="S15" i="4"/>
  <c r="R15" i="4"/>
  <c r="Q15" i="4"/>
  <c r="P15" i="4"/>
  <c r="E15" i="4"/>
  <c r="T15" i="4" s="1"/>
  <c r="S14" i="4"/>
  <c r="R14" i="4"/>
  <c r="Q14" i="4"/>
  <c r="P14" i="4"/>
  <c r="E14" i="4"/>
  <c r="U14" i="4" s="1"/>
  <c r="S13" i="4"/>
  <c r="R13" i="4"/>
  <c r="Q13" i="4"/>
  <c r="P13" i="4"/>
  <c r="E13" i="4"/>
  <c r="U13" i="4" s="1"/>
  <c r="S12" i="4"/>
  <c r="R12" i="4"/>
  <c r="Q12" i="4"/>
  <c r="P12" i="4"/>
  <c r="E12" i="4"/>
  <c r="U12" i="4" s="1"/>
  <c r="U11" i="4"/>
  <c r="T11" i="4"/>
  <c r="S11" i="4"/>
  <c r="R11" i="4"/>
  <c r="Q11" i="4"/>
  <c r="P11" i="4"/>
  <c r="E11" i="4"/>
  <c r="S10" i="4"/>
  <c r="R10" i="4"/>
  <c r="Q10" i="4"/>
  <c r="P10" i="4"/>
  <c r="E10" i="4"/>
  <c r="U10" i="4" s="1"/>
  <c r="S9" i="4"/>
  <c r="R9" i="4"/>
  <c r="Q9" i="4"/>
  <c r="P9" i="4"/>
  <c r="E9" i="4"/>
  <c r="U9" i="4" s="1"/>
  <c r="S96" i="3"/>
  <c r="R96" i="3"/>
  <c r="Q96" i="3"/>
  <c r="P96" i="3"/>
  <c r="E96" i="3"/>
  <c r="U95" i="3"/>
  <c r="T95" i="3"/>
  <c r="S95" i="3"/>
  <c r="R95" i="3"/>
  <c r="Q95" i="3"/>
  <c r="P95" i="3"/>
  <c r="E95" i="3"/>
  <c r="U94" i="3"/>
  <c r="T94" i="3"/>
  <c r="S94" i="3"/>
  <c r="R94" i="3"/>
  <c r="Q94" i="3"/>
  <c r="P94" i="3"/>
  <c r="E94" i="3"/>
  <c r="S93" i="3"/>
  <c r="R93" i="3"/>
  <c r="Q93" i="3"/>
  <c r="P93" i="3"/>
  <c r="E93" i="3"/>
  <c r="U93" i="3" s="1"/>
  <c r="S92" i="3"/>
  <c r="R92" i="3"/>
  <c r="Q92" i="3"/>
  <c r="P92" i="3"/>
  <c r="E92" i="3"/>
  <c r="U92" i="3" s="1"/>
  <c r="U91" i="3"/>
  <c r="T91" i="3"/>
  <c r="S91" i="3"/>
  <c r="R91" i="3"/>
  <c r="Q91" i="3"/>
  <c r="P91" i="3"/>
  <c r="E91" i="3"/>
  <c r="T90" i="3"/>
  <c r="S90" i="3"/>
  <c r="R90" i="3"/>
  <c r="Q90" i="3"/>
  <c r="P90" i="3"/>
  <c r="E90" i="3"/>
  <c r="U90" i="3" s="1"/>
  <c r="S89" i="3"/>
  <c r="R89" i="3"/>
  <c r="Q89" i="3"/>
  <c r="P89" i="3"/>
  <c r="E89" i="3"/>
  <c r="T89" i="3" s="1"/>
  <c r="U88" i="3"/>
  <c r="S88" i="3"/>
  <c r="R88" i="3"/>
  <c r="Q88" i="3"/>
  <c r="P88" i="3"/>
  <c r="E88" i="3"/>
  <c r="T88" i="3" s="1"/>
  <c r="O75" i="3"/>
  <c r="N75" i="3"/>
  <c r="M75" i="3"/>
  <c r="L75" i="3"/>
  <c r="K75" i="3"/>
  <c r="J75" i="3"/>
  <c r="I75" i="3"/>
  <c r="H75" i="3"/>
  <c r="G75" i="3"/>
  <c r="F75" i="3"/>
  <c r="C75" i="3"/>
  <c r="B75" i="3"/>
  <c r="O74" i="3"/>
  <c r="N74" i="3"/>
  <c r="M74" i="3"/>
  <c r="L74" i="3"/>
  <c r="K74" i="3"/>
  <c r="J74" i="3"/>
  <c r="I74" i="3"/>
  <c r="H74" i="3"/>
  <c r="G74" i="3"/>
  <c r="F74" i="3"/>
  <c r="C74" i="3"/>
  <c r="B74" i="3"/>
  <c r="R73" i="3"/>
  <c r="O73" i="3"/>
  <c r="N73" i="3"/>
  <c r="M73" i="3"/>
  <c r="L73" i="3"/>
  <c r="K73" i="3"/>
  <c r="J73" i="3"/>
  <c r="I73" i="3"/>
  <c r="H73" i="3"/>
  <c r="G73" i="3"/>
  <c r="F73" i="3"/>
  <c r="C73" i="3"/>
  <c r="B73" i="3"/>
  <c r="E73" i="3" s="1"/>
  <c r="S72" i="3"/>
  <c r="R72" i="3"/>
  <c r="Q72" i="3"/>
  <c r="P72" i="3"/>
  <c r="E72" i="3"/>
  <c r="U72" i="3" s="1"/>
  <c r="S71" i="3"/>
  <c r="R71" i="3"/>
  <c r="Q71" i="3"/>
  <c r="P71" i="3"/>
  <c r="E71" i="3"/>
  <c r="O69" i="3"/>
  <c r="N69" i="3"/>
  <c r="M69" i="3"/>
  <c r="L69" i="3"/>
  <c r="K69" i="3"/>
  <c r="J69" i="3"/>
  <c r="I69" i="3"/>
  <c r="H69" i="3"/>
  <c r="G69" i="3"/>
  <c r="F69" i="3"/>
  <c r="C69" i="3"/>
  <c r="B69" i="3"/>
  <c r="O68" i="3"/>
  <c r="N68" i="3"/>
  <c r="M68" i="3"/>
  <c r="L68" i="3"/>
  <c r="K68" i="3"/>
  <c r="J68" i="3"/>
  <c r="R68" i="3" s="1"/>
  <c r="I68" i="3"/>
  <c r="H68" i="3"/>
  <c r="G68" i="3"/>
  <c r="F68" i="3"/>
  <c r="C68" i="3"/>
  <c r="B68" i="3"/>
  <c r="E68" i="3" s="1"/>
  <c r="S67" i="3"/>
  <c r="R67" i="3"/>
  <c r="Q67" i="3"/>
  <c r="P67" i="3"/>
  <c r="T67" i="3" s="1"/>
  <c r="E67" i="3"/>
  <c r="U67" i="3" s="1"/>
  <c r="S66" i="3"/>
  <c r="R66" i="3"/>
  <c r="Q66" i="3"/>
  <c r="P66" i="3"/>
  <c r="E66" i="3"/>
  <c r="S65" i="3"/>
  <c r="R65" i="3"/>
  <c r="Q65" i="3"/>
  <c r="P65" i="3"/>
  <c r="E65" i="3"/>
  <c r="T65" i="3" s="1"/>
  <c r="U64" i="3"/>
  <c r="S64" i="3"/>
  <c r="R64" i="3"/>
  <c r="Q64" i="3"/>
  <c r="P64" i="3"/>
  <c r="E64" i="3"/>
  <c r="T64" i="3" s="1"/>
  <c r="U63" i="3"/>
  <c r="T63" i="3"/>
  <c r="S63" i="3"/>
  <c r="R63" i="3"/>
  <c r="Q63" i="3"/>
  <c r="P63" i="3"/>
  <c r="E63" i="3"/>
  <c r="O61" i="3"/>
  <c r="N61" i="3"/>
  <c r="M61" i="3"/>
  <c r="L61" i="3"/>
  <c r="K61" i="3"/>
  <c r="J61" i="3"/>
  <c r="I61" i="3"/>
  <c r="S61" i="3" s="1"/>
  <c r="H61" i="3"/>
  <c r="R61" i="3" s="1"/>
  <c r="C61" i="3"/>
  <c r="B61" i="3"/>
  <c r="S60" i="3"/>
  <c r="R60" i="3"/>
  <c r="Q60" i="3"/>
  <c r="P60" i="3"/>
  <c r="E60" i="3"/>
  <c r="U60" i="3" s="1"/>
  <c r="U59" i="3"/>
  <c r="T59" i="3"/>
  <c r="S59" i="3"/>
  <c r="R59" i="3"/>
  <c r="Q59" i="3"/>
  <c r="P59" i="3"/>
  <c r="E59" i="3"/>
  <c r="S58" i="3"/>
  <c r="R58" i="3"/>
  <c r="Q58" i="3"/>
  <c r="P58" i="3"/>
  <c r="E58" i="3"/>
  <c r="U58" i="3" s="1"/>
  <c r="S57" i="3"/>
  <c r="R57" i="3"/>
  <c r="Q57" i="3"/>
  <c r="P57" i="3"/>
  <c r="E57" i="3"/>
  <c r="O55" i="3"/>
  <c r="N55" i="3"/>
  <c r="M55" i="3"/>
  <c r="L55" i="3"/>
  <c r="K55" i="3"/>
  <c r="J55" i="3"/>
  <c r="I55" i="3"/>
  <c r="S55" i="3" s="1"/>
  <c r="H55" i="3"/>
  <c r="R55" i="3" s="1"/>
  <c r="G55" i="3"/>
  <c r="F55" i="3"/>
  <c r="C55" i="3"/>
  <c r="B55" i="3"/>
  <c r="S54" i="3"/>
  <c r="R54" i="3"/>
  <c r="Q54" i="3"/>
  <c r="P54" i="3"/>
  <c r="E54" i="3"/>
  <c r="S53" i="3"/>
  <c r="R53" i="3"/>
  <c r="Q53" i="3"/>
  <c r="P53" i="3"/>
  <c r="E53" i="3"/>
  <c r="T53" i="3" s="1"/>
  <c r="S52" i="3"/>
  <c r="R52" i="3"/>
  <c r="Q52" i="3"/>
  <c r="P52" i="3"/>
  <c r="E52" i="3"/>
  <c r="U52" i="3" s="1"/>
  <c r="S51" i="3"/>
  <c r="R51" i="3"/>
  <c r="Q51" i="3"/>
  <c r="P51" i="3"/>
  <c r="E51" i="3"/>
  <c r="S50" i="3"/>
  <c r="R50" i="3"/>
  <c r="Q50" i="3"/>
  <c r="P50" i="3"/>
  <c r="E50" i="3"/>
  <c r="S49" i="3"/>
  <c r="R49" i="3"/>
  <c r="Q49" i="3"/>
  <c r="P49" i="3"/>
  <c r="E49" i="3"/>
  <c r="U49" i="3" s="1"/>
  <c r="S48" i="3"/>
  <c r="R48" i="3"/>
  <c r="Q48" i="3"/>
  <c r="P48" i="3"/>
  <c r="E48" i="3"/>
  <c r="U48" i="3" s="1"/>
  <c r="S47" i="3"/>
  <c r="R47" i="3"/>
  <c r="Q47" i="3"/>
  <c r="P47" i="3"/>
  <c r="E47" i="3"/>
  <c r="U47" i="3" s="1"/>
  <c r="S46" i="3"/>
  <c r="R46" i="3"/>
  <c r="Q46" i="3"/>
  <c r="P46" i="3"/>
  <c r="E46" i="3"/>
  <c r="S45" i="3"/>
  <c r="R45" i="3"/>
  <c r="Q45" i="3"/>
  <c r="P45" i="3"/>
  <c r="E45" i="3"/>
  <c r="T45" i="3" s="1"/>
  <c r="U44" i="3"/>
  <c r="T44" i="3"/>
  <c r="S44" i="3"/>
  <c r="R44" i="3"/>
  <c r="Q44" i="3"/>
  <c r="P44" i="3"/>
  <c r="E44" i="3"/>
  <c r="O42" i="3"/>
  <c r="N42" i="3"/>
  <c r="M42" i="3"/>
  <c r="L42" i="3"/>
  <c r="K42" i="3"/>
  <c r="J42" i="3"/>
  <c r="I42" i="3"/>
  <c r="S42" i="3" s="1"/>
  <c r="H42" i="3"/>
  <c r="G42" i="3"/>
  <c r="F42" i="3"/>
  <c r="C42" i="3"/>
  <c r="B42" i="3"/>
  <c r="U41" i="3"/>
  <c r="T41" i="3"/>
  <c r="S41" i="3"/>
  <c r="R41" i="3"/>
  <c r="Q41" i="3"/>
  <c r="P41" i="3"/>
  <c r="E41" i="3"/>
  <c r="U40" i="3"/>
  <c r="S40" i="3"/>
  <c r="R40" i="3"/>
  <c r="Q40" i="3"/>
  <c r="P40" i="3"/>
  <c r="T40" i="3" s="1"/>
  <c r="E40" i="3"/>
  <c r="S39" i="3"/>
  <c r="R39" i="3"/>
  <c r="Q39" i="3"/>
  <c r="P39" i="3"/>
  <c r="E39" i="3"/>
  <c r="S38" i="3"/>
  <c r="R38" i="3"/>
  <c r="Q38" i="3"/>
  <c r="P38" i="3"/>
  <c r="E38" i="3"/>
  <c r="U37" i="3"/>
  <c r="T37" i="3"/>
  <c r="S37" i="3"/>
  <c r="R37" i="3"/>
  <c r="Q37" i="3"/>
  <c r="P37" i="3"/>
  <c r="E37" i="3"/>
  <c r="O35" i="3"/>
  <c r="N35" i="3"/>
  <c r="M35" i="3"/>
  <c r="L35" i="3"/>
  <c r="K35" i="3"/>
  <c r="J35" i="3"/>
  <c r="I35" i="3"/>
  <c r="Q35" i="3" s="1"/>
  <c r="H35" i="3"/>
  <c r="G35" i="3"/>
  <c r="F35" i="3"/>
  <c r="C35" i="3"/>
  <c r="B35" i="3"/>
  <c r="E35" i="3" s="1"/>
  <c r="S34" i="3"/>
  <c r="R34" i="3"/>
  <c r="Q34" i="3"/>
  <c r="P34" i="3"/>
  <c r="E34" i="3"/>
  <c r="U34" i="3" s="1"/>
  <c r="O32" i="3"/>
  <c r="N32" i="3"/>
  <c r="M32" i="3"/>
  <c r="L32" i="3"/>
  <c r="K32" i="3"/>
  <c r="S32" i="3" s="1"/>
  <c r="J32" i="3"/>
  <c r="I32" i="3"/>
  <c r="H32" i="3"/>
  <c r="G32" i="3"/>
  <c r="F32" i="3"/>
  <c r="C32" i="3"/>
  <c r="B32" i="3"/>
  <c r="S31" i="3"/>
  <c r="R31" i="3"/>
  <c r="Q31" i="3"/>
  <c r="P31" i="3"/>
  <c r="E31" i="3"/>
  <c r="U31" i="3" s="1"/>
  <c r="S30" i="3"/>
  <c r="R30" i="3"/>
  <c r="Q30" i="3"/>
  <c r="P30" i="3"/>
  <c r="E30" i="3"/>
  <c r="S29" i="3"/>
  <c r="R29" i="3"/>
  <c r="Q29" i="3"/>
  <c r="P29" i="3"/>
  <c r="E29" i="3"/>
  <c r="S28" i="3"/>
  <c r="R28" i="3"/>
  <c r="Q28" i="3"/>
  <c r="P28" i="3"/>
  <c r="E28" i="3"/>
  <c r="T28" i="3" s="1"/>
  <c r="O26" i="3"/>
  <c r="N26" i="3"/>
  <c r="M26" i="3"/>
  <c r="L26" i="3"/>
  <c r="K26" i="3"/>
  <c r="J26" i="3"/>
  <c r="I26" i="3"/>
  <c r="S26" i="3" s="1"/>
  <c r="H26" i="3"/>
  <c r="G26" i="3"/>
  <c r="F26" i="3"/>
  <c r="E26" i="3"/>
  <c r="C26" i="3"/>
  <c r="B26" i="3"/>
  <c r="S25" i="3"/>
  <c r="R25" i="3"/>
  <c r="Q25" i="3"/>
  <c r="P25" i="3"/>
  <c r="E25" i="3"/>
  <c r="T25" i="3" s="1"/>
  <c r="S24" i="3"/>
  <c r="R24" i="3"/>
  <c r="Q24" i="3"/>
  <c r="P24" i="3"/>
  <c r="E24" i="3"/>
  <c r="T24" i="3" s="1"/>
  <c r="S23" i="3"/>
  <c r="R23" i="3"/>
  <c r="Q23" i="3"/>
  <c r="P23" i="3"/>
  <c r="E23" i="3"/>
  <c r="T23" i="3" s="1"/>
  <c r="S22" i="3"/>
  <c r="R22" i="3"/>
  <c r="Q22" i="3"/>
  <c r="P22" i="3"/>
  <c r="E22" i="3"/>
  <c r="T22" i="3" s="1"/>
  <c r="S21" i="3"/>
  <c r="R21" i="3"/>
  <c r="Q21" i="3"/>
  <c r="P21" i="3"/>
  <c r="E21" i="3"/>
  <c r="S20" i="3"/>
  <c r="R20" i="3"/>
  <c r="Q20" i="3"/>
  <c r="P20" i="3"/>
  <c r="E20" i="3"/>
  <c r="U20" i="3" s="1"/>
  <c r="S19" i="3"/>
  <c r="R19" i="3"/>
  <c r="Q19" i="3"/>
  <c r="P19" i="3"/>
  <c r="E19" i="3"/>
  <c r="U19" i="3" s="1"/>
  <c r="Q17" i="3"/>
  <c r="O17" i="3"/>
  <c r="N17" i="3"/>
  <c r="M17" i="3"/>
  <c r="L17" i="3"/>
  <c r="K17" i="3"/>
  <c r="J17" i="3"/>
  <c r="I17" i="3"/>
  <c r="S17" i="3" s="1"/>
  <c r="H17" i="3"/>
  <c r="G17" i="3"/>
  <c r="F17" i="3"/>
  <c r="C17" i="3"/>
  <c r="E17" i="3" s="1"/>
  <c r="B17" i="3"/>
  <c r="S16" i="3"/>
  <c r="R16" i="3"/>
  <c r="Q16" i="3"/>
  <c r="P16" i="3"/>
  <c r="E16" i="3"/>
  <c r="U16" i="3" s="1"/>
  <c r="S15" i="3"/>
  <c r="R15" i="3"/>
  <c r="Q15" i="3"/>
  <c r="P15" i="3"/>
  <c r="E15" i="3"/>
  <c r="U14" i="3"/>
  <c r="S14" i="3"/>
  <c r="R14" i="3"/>
  <c r="Q14" i="3"/>
  <c r="P14" i="3"/>
  <c r="E14" i="3"/>
  <c r="T14" i="3" s="1"/>
  <c r="S13" i="3"/>
  <c r="R13" i="3"/>
  <c r="Q13" i="3"/>
  <c r="P13" i="3"/>
  <c r="E13" i="3"/>
  <c r="S12" i="3"/>
  <c r="R12" i="3"/>
  <c r="Q12" i="3"/>
  <c r="P12" i="3"/>
  <c r="E12" i="3"/>
  <c r="U12" i="3" s="1"/>
  <c r="S11" i="3"/>
  <c r="R11" i="3"/>
  <c r="Q11" i="3"/>
  <c r="U11" i="3" s="1"/>
  <c r="P11" i="3"/>
  <c r="E11" i="3"/>
  <c r="T11" i="3" s="1"/>
  <c r="S10" i="3"/>
  <c r="R10" i="3"/>
  <c r="Q10" i="3"/>
  <c r="P10" i="3"/>
  <c r="E10" i="3"/>
  <c r="S9" i="3"/>
  <c r="R9" i="3"/>
  <c r="Q9" i="3"/>
  <c r="P9" i="3"/>
  <c r="E9" i="3"/>
  <c r="T9" i="3" s="1"/>
  <c r="S96" i="2"/>
  <c r="R96" i="2"/>
  <c r="Q96" i="2"/>
  <c r="P96" i="2"/>
  <c r="E96" i="2"/>
  <c r="U96" i="2" s="1"/>
  <c r="S95" i="2"/>
  <c r="R95" i="2"/>
  <c r="Q95" i="2"/>
  <c r="P95" i="2"/>
  <c r="E95" i="2"/>
  <c r="S94" i="2"/>
  <c r="R94" i="2"/>
  <c r="Q94" i="2"/>
  <c r="P94" i="2"/>
  <c r="E94" i="2"/>
  <c r="T94" i="2" s="1"/>
  <c r="S93" i="2"/>
  <c r="R93" i="2"/>
  <c r="Q93" i="2"/>
  <c r="P93" i="2"/>
  <c r="E93" i="2"/>
  <c r="T93" i="2" s="1"/>
  <c r="U92" i="2"/>
  <c r="T92" i="2"/>
  <c r="S92" i="2"/>
  <c r="R92" i="2"/>
  <c r="Q92" i="2"/>
  <c r="P92" i="2"/>
  <c r="E92" i="2"/>
  <c r="S91" i="2"/>
  <c r="R91" i="2"/>
  <c r="Q91" i="2"/>
  <c r="P91" i="2"/>
  <c r="E91" i="2"/>
  <c r="T91" i="2" s="1"/>
  <c r="S90" i="2"/>
  <c r="R90" i="2"/>
  <c r="Q90" i="2"/>
  <c r="P90" i="2"/>
  <c r="E90" i="2"/>
  <c r="U90" i="2" s="1"/>
  <c r="S89" i="2"/>
  <c r="R89" i="2"/>
  <c r="Q89" i="2"/>
  <c r="P89" i="2"/>
  <c r="E89" i="2"/>
  <c r="U89" i="2" s="1"/>
  <c r="S88" i="2"/>
  <c r="R88" i="2"/>
  <c r="R87" i="2" s="1"/>
  <c r="Q88" i="2"/>
  <c r="P88" i="2"/>
  <c r="E88" i="2"/>
  <c r="T88" i="2" s="1"/>
  <c r="O75" i="2"/>
  <c r="N75" i="2"/>
  <c r="M75" i="2"/>
  <c r="L75" i="2"/>
  <c r="K75" i="2"/>
  <c r="J75" i="2"/>
  <c r="I75" i="2"/>
  <c r="H75" i="2"/>
  <c r="G75" i="2"/>
  <c r="F75" i="2"/>
  <c r="C75" i="2"/>
  <c r="B75" i="2"/>
  <c r="O74" i="2"/>
  <c r="N74" i="2"/>
  <c r="M74" i="2"/>
  <c r="L74" i="2"/>
  <c r="K74" i="2"/>
  <c r="J74" i="2"/>
  <c r="I74" i="2"/>
  <c r="S74" i="2" s="1"/>
  <c r="H74" i="2"/>
  <c r="R74" i="2" s="1"/>
  <c r="G74" i="2"/>
  <c r="F74" i="2"/>
  <c r="C74" i="2"/>
  <c r="B74" i="2"/>
  <c r="E74" i="2" s="1"/>
  <c r="O73" i="2"/>
  <c r="N73" i="2"/>
  <c r="M73" i="2"/>
  <c r="L73" i="2"/>
  <c r="K73" i="2"/>
  <c r="J73" i="2"/>
  <c r="I73" i="2"/>
  <c r="S73" i="2" s="1"/>
  <c r="H73" i="2"/>
  <c r="R73" i="2" s="1"/>
  <c r="G73" i="2"/>
  <c r="F73" i="2"/>
  <c r="C73" i="2"/>
  <c r="B73" i="2"/>
  <c r="E73" i="2" s="1"/>
  <c r="T72" i="2"/>
  <c r="S72" i="2"/>
  <c r="R72" i="2"/>
  <c r="Q72" i="2"/>
  <c r="P72" i="2"/>
  <c r="E72" i="2"/>
  <c r="U72" i="2" s="1"/>
  <c r="S71" i="2"/>
  <c r="R71" i="2"/>
  <c r="Q71" i="2"/>
  <c r="P71" i="2"/>
  <c r="E71" i="2"/>
  <c r="O69" i="2"/>
  <c r="N69" i="2"/>
  <c r="M69" i="2"/>
  <c r="L69" i="2"/>
  <c r="K69" i="2"/>
  <c r="J69" i="2"/>
  <c r="I69" i="2"/>
  <c r="H69" i="2"/>
  <c r="G69" i="2"/>
  <c r="F69" i="2"/>
  <c r="C69" i="2"/>
  <c r="B69" i="2"/>
  <c r="O68" i="2"/>
  <c r="N68" i="2"/>
  <c r="M68" i="2"/>
  <c r="L68" i="2"/>
  <c r="K68" i="2"/>
  <c r="J68" i="2"/>
  <c r="I68" i="2"/>
  <c r="H68" i="2"/>
  <c r="G68" i="2"/>
  <c r="F68" i="2"/>
  <c r="C68" i="2"/>
  <c r="B68" i="2"/>
  <c r="E68" i="2" s="1"/>
  <c r="S67" i="2"/>
  <c r="R67" i="2"/>
  <c r="Q67" i="2"/>
  <c r="P67" i="2"/>
  <c r="T67" i="2" s="1"/>
  <c r="E67" i="2"/>
  <c r="U66" i="2"/>
  <c r="T66" i="2"/>
  <c r="S66" i="2"/>
  <c r="R66" i="2"/>
  <c r="Q66" i="2"/>
  <c r="P66" i="2"/>
  <c r="E66" i="2"/>
  <c r="S65" i="2"/>
  <c r="R65" i="2"/>
  <c r="Q65" i="2"/>
  <c r="P65" i="2"/>
  <c r="E65" i="2"/>
  <c r="U65" i="2" s="1"/>
  <c r="S64" i="2"/>
  <c r="R64" i="2"/>
  <c r="Q64" i="2"/>
  <c r="P64" i="2"/>
  <c r="E64" i="2"/>
  <c r="S63" i="2"/>
  <c r="R63" i="2"/>
  <c r="Q63" i="2"/>
  <c r="P63" i="2"/>
  <c r="E63" i="2"/>
  <c r="U63" i="2" s="1"/>
  <c r="O61" i="2"/>
  <c r="N61" i="2"/>
  <c r="M61" i="2"/>
  <c r="L61" i="2"/>
  <c r="K61" i="2"/>
  <c r="J61" i="2"/>
  <c r="I61" i="2"/>
  <c r="S61" i="2" s="1"/>
  <c r="H61" i="2"/>
  <c r="C61" i="2"/>
  <c r="B61" i="2"/>
  <c r="E61" i="2" s="1"/>
  <c r="U60" i="2"/>
  <c r="S60" i="2"/>
  <c r="R60" i="2"/>
  <c r="Q60" i="2"/>
  <c r="P60" i="2"/>
  <c r="E60" i="2"/>
  <c r="T60" i="2" s="1"/>
  <c r="S59" i="2"/>
  <c r="R59" i="2"/>
  <c r="Q59" i="2"/>
  <c r="P59" i="2"/>
  <c r="E59" i="2"/>
  <c r="T59" i="2" s="1"/>
  <c r="S58" i="2"/>
  <c r="R58" i="2"/>
  <c r="Q58" i="2"/>
  <c r="P58" i="2"/>
  <c r="E58" i="2"/>
  <c r="U58" i="2" s="1"/>
  <c r="S57" i="2"/>
  <c r="R57" i="2"/>
  <c r="Q57" i="2"/>
  <c r="P57" i="2"/>
  <c r="E57" i="2"/>
  <c r="T57" i="2" s="1"/>
  <c r="O55" i="2"/>
  <c r="N55" i="2"/>
  <c r="M55" i="2"/>
  <c r="L55" i="2"/>
  <c r="K55" i="2"/>
  <c r="J55" i="2"/>
  <c r="I55" i="2"/>
  <c r="S55" i="2" s="1"/>
  <c r="H55" i="2"/>
  <c r="R55" i="2" s="1"/>
  <c r="G55" i="2"/>
  <c r="F55" i="2"/>
  <c r="C55" i="2"/>
  <c r="B55" i="2"/>
  <c r="U54" i="2"/>
  <c r="T54" i="2"/>
  <c r="S54" i="2"/>
  <c r="R54" i="2"/>
  <c r="Q54" i="2"/>
  <c r="P54" i="2"/>
  <c r="E54" i="2"/>
  <c r="S53" i="2"/>
  <c r="R53" i="2"/>
  <c r="Q53" i="2"/>
  <c r="P53" i="2"/>
  <c r="E53" i="2"/>
  <c r="S52" i="2"/>
  <c r="R52" i="2"/>
  <c r="Q52" i="2"/>
  <c r="P52" i="2"/>
  <c r="E52" i="2"/>
  <c r="S51" i="2"/>
  <c r="R51" i="2"/>
  <c r="Q51" i="2"/>
  <c r="P51" i="2"/>
  <c r="E51" i="2"/>
  <c r="T51" i="2" s="1"/>
  <c r="S50" i="2"/>
  <c r="R50" i="2"/>
  <c r="Q50" i="2"/>
  <c r="P50" i="2"/>
  <c r="E50" i="2"/>
  <c r="U50" i="2" s="1"/>
  <c r="S49" i="2"/>
  <c r="R49" i="2"/>
  <c r="Q49" i="2"/>
  <c r="P49" i="2"/>
  <c r="E49" i="2"/>
  <c r="U49" i="2" s="1"/>
  <c r="U48" i="2"/>
  <c r="S48" i="2"/>
  <c r="R48" i="2"/>
  <c r="Q48" i="2"/>
  <c r="P48" i="2"/>
  <c r="E48" i="2"/>
  <c r="T48" i="2" s="1"/>
  <c r="S47" i="2"/>
  <c r="R47" i="2"/>
  <c r="Q47" i="2"/>
  <c r="P47" i="2"/>
  <c r="E47" i="2"/>
  <c r="U47" i="2" s="1"/>
  <c r="U46" i="2"/>
  <c r="S46" i="2"/>
  <c r="R46" i="2"/>
  <c r="Q46" i="2"/>
  <c r="P46" i="2"/>
  <c r="E46" i="2"/>
  <c r="T46" i="2" s="1"/>
  <c r="S45" i="2"/>
  <c r="R45" i="2"/>
  <c r="Q45" i="2"/>
  <c r="P45" i="2"/>
  <c r="E45" i="2"/>
  <c r="T45" i="2" s="1"/>
  <c r="S44" i="2"/>
  <c r="R44" i="2"/>
  <c r="Q44" i="2"/>
  <c r="P44" i="2"/>
  <c r="E44" i="2"/>
  <c r="S42" i="2"/>
  <c r="O42" i="2"/>
  <c r="N42" i="2"/>
  <c r="M42" i="2"/>
  <c r="L42" i="2"/>
  <c r="K42" i="2"/>
  <c r="J42" i="2"/>
  <c r="I42" i="2"/>
  <c r="H42" i="2"/>
  <c r="R42" i="2" s="1"/>
  <c r="G42" i="2"/>
  <c r="F42" i="2"/>
  <c r="C42" i="2"/>
  <c r="B42" i="2"/>
  <c r="S41" i="2"/>
  <c r="R41" i="2"/>
  <c r="Q41" i="2"/>
  <c r="P41" i="2"/>
  <c r="E41" i="2"/>
  <c r="S40" i="2"/>
  <c r="R40" i="2"/>
  <c r="Q40" i="2"/>
  <c r="P40" i="2"/>
  <c r="E40" i="2"/>
  <c r="T40" i="2" s="1"/>
  <c r="S39" i="2"/>
  <c r="R39" i="2"/>
  <c r="Q39" i="2"/>
  <c r="P39" i="2"/>
  <c r="E39" i="2"/>
  <c r="U39" i="2" s="1"/>
  <c r="S38" i="2"/>
  <c r="R38" i="2"/>
  <c r="Q38" i="2"/>
  <c r="P38" i="2"/>
  <c r="E38" i="2"/>
  <c r="U38" i="2" s="1"/>
  <c r="U37" i="2"/>
  <c r="T37" i="2"/>
  <c r="S37" i="2"/>
  <c r="R37" i="2"/>
  <c r="Q37" i="2"/>
  <c r="P37" i="2"/>
  <c r="E37" i="2"/>
  <c r="O35" i="2"/>
  <c r="N35" i="2"/>
  <c r="M35" i="2"/>
  <c r="L35" i="2"/>
  <c r="K35" i="2"/>
  <c r="J35" i="2"/>
  <c r="I35" i="2"/>
  <c r="S35" i="2" s="1"/>
  <c r="H35" i="2"/>
  <c r="G35" i="2"/>
  <c r="F35" i="2"/>
  <c r="C35" i="2"/>
  <c r="B35" i="2"/>
  <c r="S34" i="2"/>
  <c r="R34" i="2"/>
  <c r="Q34" i="2"/>
  <c r="P34" i="2"/>
  <c r="E34" i="2"/>
  <c r="O32" i="2"/>
  <c r="N32" i="2"/>
  <c r="M32" i="2"/>
  <c r="L32" i="2"/>
  <c r="K32" i="2"/>
  <c r="J32" i="2"/>
  <c r="I32" i="2"/>
  <c r="S32" i="2" s="1"/>
  <c r="H32" i="2"/>
  <c r="G32" i="2"/>
  <c r="F32" i="2"/>
  <c r="C32" i="2"/>
  <c r="B32" i="2"/>
  <c r="T31" i="2"/>
  <c r="S31" i="2"/>
  <c r="R31" i="2"/>
  <c r="Q31" i="2"/>
  <c r="P31" i="2"/>
  <c r="E31" i="2"/>
  <c r="U31" i="2" s="1"/>
  <c r="S30" i="2"/>
  <c r="R30" i="2"/>
  <c r="Q30" i="2"/>
  <c r="P30" i="2"/>
  <c r="E30" i="2"/>
  <c r="U29" i="2"/>
  <c r="S29" i="2"/>
  <c r="R29" i="2"/>
  <c r="Q29" i="2"/>
  <c r="P29" i="2"/>
  <c r="E29" i="2"/>
  <c r="T29" i="2" s="1"/>
  <c r="S28" i="2"/>
  <c r="R28" i="2"/>
  <c r="Q28" i="2"/>
  <c r="P28" i="2"/>
  <c r="E28" i="2"/>
  <c r="U28" i="2" s="1"/>
  <c r="O26" i="2"/>
  <c r="N26" i="2"/>
  <c r="M26" i="2"/>
  <c r="L26" i="2"/>
  <c r="K26" i="2"/>
  <c r="J26" i="2"/>
  <c r="I26" i="2"/>
  <c r="S26" i="2" s="1"/>
  <c r="H26" i="2"/>
  <c r="R26" i="2" s="1"/>
  <c r="G26" i="2"/>
  <c r="F26" i="2"/>
  <c r="C26" i="2"/>
  <c r="B26" i="2"/>
  <c r="E26" i="2" s="1"/>
  <c r="T25" i="2"/>
  <c r="S25" i="2"/>
  <c r="R25" i="2"/>
  <c r="Q25" i="2"/>
  <c r="P25" i="2"/>
  <c r="E25" i="2"/>
  <c r="U25" i="2" s="1"/>
  <c r="S24" i="2"/>
  <c r="R24" i="2"/>
  <c r="Q24" i="2"/>
  <c r="P24" i="2"/>
  <c r="E24" i="2"/>
  <c r="S23" i="2"/>
  <c r="R23" i="2"/>
  <c r="Q23" i="2"/>
  <c r="P23" i="2"/>
  <c r="E23" i="2"/>
  <c r="T23" i="2" s="1"/>
  <c r="S22" i="2"/>
  <c r="R22" i="2"/>
  <c r="Q22" i="2"/>
  <c r="P22" i="2"/>
  <c r="E22" i="2"/>
  <c r="U22" i="2" s="1"/>
  <c r="U21" i="2"/>
  <c r="T21" i="2"/>
  <c r="S21" i="2"/>
  <c r="R21" i="2"/>
  <c r="Q21" i="2"/>
  <c r="P21" i="2"/>
  <c r="E21" i="2"/>
  <c r="T20" i="2"/>
  <c r="S20" i="2"/>
  <c r="R20" i="2"/>
  <c r="Q20" i="2"/>
  <c r="P20" i="2"/>
  <c r="E20" i="2"/>
  <c r="U20" i="2" s="1"/>
  <c r="S19" i="2"/>
  <c r="R19" i="2"/>
  <c r="Q19" i="2"/>
  <c r="P19" i="2"/>
  <c r="E19" i="2"/>
  <c r="S17" i="2"/>
  <c r="O17" i="2"/>
  <c r="N17" i="2"/>
  <c r="M17" i="2"/>
  <c r="L17" i="2"/>
  <c r="K17" i="2"/>
  <c r="J17" i="2"/>
  <c r="I17" i="2"/>
  <c r="H17" i="2"/>
  <c r="G17" i="2"/>
  <c r="F17" i="2"/>
  <c r="C17" i="2"/>
  <c r="B17" i="2"/>
  <c r="E17" i="2" s="1"/>
  <c r="T16" i="2"/>
  <c r="S16" i="2"/>
  <c r="R16" i="2"/>
  <c r="Q16" i="2"/>
  <c r="P16" i="2"/>
  <c r="E16" i="2"/>
  <c r="U16" i="2" s="1"/>
  <c r="S15" i="2"/>
  <c r="R15" i="2"/>
  <c r="Q15" i="2"/>
  <c r="U15" i="2" s="1"/>
  <c r="P15" i="2"/>
  <c r="T15" i="2" s="1"/>
  <c r="E15" i="2"/>
  <c r="S14" i="2"/>
  <c r="R14" i="2"/>
  <c r="Q14" i="2"/>
  <c r="P14" i="2"/>
  <c r="E14" i="2"/>
  <c r="U14" i="2" s="1"/>
  <c r="S13" i="2"/>
  <c r="R13" i="2"/>
  <c r="Q13" i="2"/>
  <c r="P13" i="2"/>
  <c r="E13" i="2"/>
  <c r="S12" i="2"/>
  <c r="R12" i="2"/>
  <c r="Q12" i="2"/>
  <c r="P12" i="2"/>
  <c r="E12" i="2"/>
  <c r="T12" i="2" s="1"/>
  <c r="S11" i="2"/>
  <c r="R11" i="2"/>
  <c r="Q11" i="2"/>
  <c r="P11" i="2"/>
  <c r="E11" i="2"/>
  <c r="U11" i="2" s="1"/>
  <c r="S10" i="2"/>
  <c r="R10" i="2"/>
  <c r="Q10" i="2"/>
  <c r="P10" i="2"/>
  <c r="E10" i="2"/>
  <c r="U10" i="2" s="1"/>
  <c r="S9" i="2"/>
  <c r="R9" i="2"/>
  <c r="Q9" i="2"/>
  <c r="P9" i="2"/>
  <c r="E9" i="2"/>
  <c r="U9" i="2" s="1"/>
  <c r="S96" i="1"/>
  <c r="R96" i="1"/>
  <c r="Q96" i="1"/>
  <c r="P96" i="1"/>
  <c r="E96" i="1"/>
  <c r="U96" i="1" s="1"/>
  <c r="S95" i="1"/>
  <c r="R95" i="1"/>
  <c r="Q95" i="1"/>
  <c r="P95" i="1"/>
  <c r="E95" i="1"/>
  <c r="U95" i="1" s="1"/>
  <c r="S94" i="1"/>
  <c r="R94" i="1"/>
  <c r="Q94" i="1"/>
  <c r="P94" i="1"/>
  <c r="E94" i="1"/>
  <c r="U94" i="1" s="1"/>
  <c r="S93" i="1"/>
  <c r="R93" i="1"/>
  <c r="Q93" i="1"/>
  <c r="P93" i="1"/>
  <c r="E93" i="1"/>
  <c r="S92" i="1"/>
  <c r="R92" i="1"/>
  <c r="Q92" i="1"/>
  <c r="P92" i="1"/>
  <c r="E92" i="1"/>
  <c r="S91" i="1"/>
  <c r="R91" i="1"/>
  <c r="Q91" i="1"/>
  <c r="P91" i="1"/>
  <c r="E91" i="1"/>
  <c r="U91" i="1" s="1"/>
  <c r="U90" i="1"/>
  <c r="T90" i="1"/>
  <c r="S90" i="1"/>
  <c r="R90" i="1"/>
  <c r="Q90" i="1"/>
  <c r="P90" i="1"/>
  <c r="E90" i="1"/>
  <c r="S89" i="1"/>
  <c r="R89" i="1"/>
  <c r="Q89" i="1"/>
  <c r="P89" i="1"/>
  <c r="E89" i="1"/>
  <c r="U89" i="1" s="1"/>
  <c r="S88" i="1"/>
  <c r="R88" i="1"/>
  <c r="Q88" i="1"/>
  <c r="P88" i="1"/>
  <c r="E88" i="1"/>
  <c r="T88" i="1" s="1"/>
  <c r="O75" i="1"/>
  <c r="N75" i="1"/>
  <c r="M75" i="1"/>
  <c r="L75" i="1"/>
  <c r="K75" i="1"/>
  <c r="J75" i="1"/>
  <c r="I75" i="1"/>
  <c r="H75" i="1"/>
  <c r="R75" i="1" s="1"/>
  <c r="G75" i="1"/>
  <c r="F75" i="1"/>
  <c r="C75" i="1"/>
  <c r="B75" i="1"/>
  <c r="O74" i="1"/>
  <c r="N74" i="1"/>
  <c r="M74" i="1"/>
  <c r="L74" i="1"/>
  <c r="K74" i="1"/>
  <c r="J74" i="1"/>
  <c r="I74" i="1"/>
  <c r="S74" i="1" s="1"/>
  <c r="H74" i="1"/>
  <c r="P74" i="1" s="1"/>
  <c r="G74" i="1"/>
  <c r="F74" i="1"/>
  <c r="C74" i="1"/>
  <c r="B74" i="1"/>
  <c r="O73" i="1"/>
  <c r="N73" i="1"/>
  <c r="M73" i="1"/>
  <c r="L73" i="1"/>
  <c r="K73" i="1"/>
  <c r="J73" i="1"/>
  <c r="R73" i="1" s="1"/>
  <c r="I73" i="1"/>
  <c r="H73" i="1"/>
  <c r="G73" i="1"/>
  <c r="F73" i="1"/>
  <c r="C73" i="1"/>
  <c r="B73" i="1"/>
  <c r="S72" i="1"/>
  <c r="R72" i="1"/>
  <c r="Q72" i="1"/>
  <c r="P72" i="1"/>
  <c r="E72" i="1"/>
  <c r="S71" i="1"/>
  <c r="R71" i="1"/>
  <c r="Q71" i="1"/>
  <c r="P71" i="1"/>
  <c r="E71" i="1"/>
  <c r="U71" i="1" s="1"/>
  <c r="O69" i="1"/>
  <c r="N69" i="1"/>
  <c r="M69" i="1"/>
  <c r="L69" i="1"/>
  <c r="K69" i="1"/>
  <c r="J69" i="1"/>
  <c r="I69" i="1"/>
  <c r="H69" i="1"/>
  <c r="G69" i="1"/>
  <c r="F69" i="1"/>
  <c r="C69" i="1"/>
  <c r="B69" i="1"/>
  <c r="O68" i="1"/>
  <c r="N68" i="1"/>
  <c r="M68" i="1"/>
  <c r="L68" i="1"/>
  <c r="K68" i="1"/>
  <c r="J68" i="1"/>
  <c r="I68" i="1"/>
  <c r="H68" i="1"/>
  <c r="G68" i="1"/>
  <c r="F68" i="1"/>
  <c r="C68" i="1"/>
  <c r="B68" i="1"/>
  <c r="S67" i="1"/>
  <c r="R67" i="1"/>
  <c r="Q67" i="1"/>
  <c r="U67" i="1" s="1"/>
  <c r="P67" i="1"/>
  <c r="T67" i="1" s="1"/>
  <c r="E67" i="1"/>
  <c r="S66" i="1"/>
  <c r="R66" i="1"/>
  <c r="Q66" i="1"/>
  <c r="P66" i="1"/>
  <c r="E66" i="1"/>
  <c r="U66" i="1" s="1"/>
  <c r="S65" i="1"/>
  <c r="R65" i="1"/>
  <c r="Q65" i="1"/>
  <c r="P65" i="1"/>
  <c r="E65" i="1"/>
  <c r="U65" i="1" s="1"/>
  <c r="S64" i="1"/>
  <c r="R64" i="1"/>
  <c r="Q64" i="1"/>
  <c r="P64" i="1"/>
  <c r="E64" i="1"/>
  <c r="U64" i="1" s="1"/>
  <c r="S63" i="1"/>
  <c r="R63" i="1"/>
  <c r="Q63" i="1"/>
  <c r="P63" i="1"/>
  <c r="E63" i="1"/>
  <c r="U63" i="1" s="1"/>
  <c r="O61" i="1"/>
  <c r="N61" i="1"/>
  <c r="M61" i="1"/>
  <c r="L61" i="1"/>
  <c r="K61" i="1"/>
  <c r="J61" i="1"/>
  <c r="I61" i="1"/>
  <c r="S61" i="1" s="1"/>
  <c r="H61" i="1"/>
  <c r="R61" i="1" s="1"/>
  <c r="C61" i="1"/>
  <c r="B61" i="1"/>
  <c r="S60" i="1"/>
  <c r="R60" i="1"/>
  <c r="Q60" i="1"/>
  <c r="P60" i="1"/>
  <c r="E60" i="1"/>
  <c r="T60" i="1" s="1"/>
  <c r="S59" i="1"/>
  <c r="R59" i="1"/>
  <c r="Q59" i="1"/>
  <c r="P59" i="1"/>
  <c r="E59" i="1"/>
  <c r="T59" i="1" s="1"/>
  <c r="U58" i="1"/>
  <c r="S58" i="1"/>
  <c r="R58" i="1"/>
  <c r="Q58" i="1"/>
  <c r="P58" i="1"/>
  <c r="E58" i="1"/>
  <c r="T58" i="1" s="1"/>
  <c r="S57" i="1"/>
  <c r="R57" i="1"/>
  <c r="Q57" i="1"/>
  <c r="P57" i="1"/>
  <c r="E57" i="1"/>
  <c r="U57" i="1" s="1"/>
  <c r="O55" i="1"/>
  <c r="N55" i="1"/>
  <c r="M55" i="1"/>
  <c r="L55" i="1"/>
  <c r="K55" i="1"/>
  <c r="J55" i="1"/>
  <c r="I55" i="1"/>
  <c r="H55" i="1"/>
  <c r="G55" i="1"/>
  <c r="F55" i="1"/>
  <c r="C55" i="1"/>
  <c r="B55" i="1"/>
  <c r="S54" i="1"/>
  <c r="R54" i="1"/>
  <c r="Q54" i="1"/>
  <c r="P54" i="1"/>
  <c r="E54" i="1"/>
  <c r="U54" i="1" s="1"/>
  <c r="S53" i="1"/>
  <c r="R53" i="1"/>
  <c r="Q53" i="1"/>
  <c r="P53" i="1"/>
  <c r="E53" i="1"/>
  <c r="T53" i="1" s="1"/>
  <c r="S52" i="1"/>
  <c r="R52" i="1"/>
  <c r="Q52" i="1"/>
  <c r="P52" i="1"/>
  <c r="E52" i="1"/>
  <c r="U52" i="1" s="1"/>
  <c r="S51" i="1"/>
  <c r="R51" i="1"/>
  <c r="Q51" i="1"/>
  <c r="P51" i="1"/>
  <c r="E51" i="1"/>
  <c r="U51" i="1" s="1"/>
  <c r="S50" i="1"/>
  <c r="R50" i="1"/>
  <c r="Q50" i="1"/>
  <c r="P50" i="1"/>
  <c r="E50" i="1"/>
  <c r="U50" i="1" s="1"/>
  <c r="S49" i="1"/>
  <c r="R49" i="1"/>
  <c r="Q49" i="1"/>
  <c r="P49" i="1"/>
  <c r="E49" i="1"/>
  <c r="T49" i="1" s="1"/>
  <c r="S48" i="1"/>
  <c r="R48" i="1"/>
  <c r="Q48" i="1"/>
  <c r="P48" i="1"/>
  <c r="E48" i="1"/>
  <c r="U48" i="1" s="1"/>
  <c r="U47" i="1"/>
  <c r="S47" i="1"/>
  <c r="R47" i="1"/>
  <c r="Q47" i="1"/>
  <c r="P47" i="1"/>
  <c r="E47" i="1"/>
  <c r="T47" i="1" s="1"/>
  <c r="S46" i="1"/>
  <c r="R46" i="1"/>
  <c r="Q46" i="1"/>
  <c r="P46" i="1"/>
  <c r="E46" i="1"/>
  <c r="U46" i="1" s="1"/>
  <c r="S45" i="1"/>
  <c r="R45" i="1"/>
  <c r="Q45" i="1"/>
  <c r="P45" i="1"/>
  <c r="E45" i="1"/>
  <c r="T45" i="1" s="1"/>
  <c r="S44" i="1"/>
  <c r="R44" i="1"/>
  <c r="Q44" i="1"/>
  <c r="P44" i="1"/>
  <c r="E44" i="1"/>
  <c r="T44" i="1" s="1"/>
  <c r="O42" i="1"/>
  <c r="N42" i="1"/>
  <c r="M42" i="1"/>
  <c r="L42" i="1"/>
  <c r="K42" i="1"/>
  <c r="S42" i="1" s="1"/>
  <c r="J42" i="1"/>
  <c r="I42" i="1"/>
  <c r="H42" i="1"/>
  <c r="R42" i="1" s="1"/>
  <c r="G42" i="1"/>
  <c r="F42" i="1"/>
  <c r="C42" i="1"/>
  <c r="B42" i="1"/>
  <c r="E42" i="1" s="1"/>
  <c r="S41" i="1"/>
  <c r="R41" i="1"/>
  <c r="Q41" i="1"/>
  <c r="P41" i="1"/>
  <c r="E41" i="1"/>
  <c r="T41" i="1" s="1"/>
  <c r="S40" i="1"/>
  <c r="R40" i="1"/>
  <c r="Q40" i="1"/>
  <c r="P40" i="1"/>
  <c r="E40" i="1"/>
  <c r="T40" i="1" s="1"/>
  <c r="S39" i="1"/>
  <c r="R39" i="1"/>
  <c r="Q39" i="1"/>
  <c r="P39" i="1"/>
  <c r="E39" i="1"/>
  <c r="U39" i="1" s="1"/>
  <c r="S38" i="1"/>
  <c r="R38" i="1"/>
  <c r="Q38" i="1"/>
  <c r="P38" i="1"/>
  <c r="E38" i="1"/>
  <c r="U37" i="1"/>
  <c r="S37" i="1"/>
  <c r="R37" i="1"/>
  <c r="Q37" i="1"/>
  <c r="P37" i="1"/>
  <c r="E37" i="1"/>
  <c r="R35" i="1"/>
  <c r="O35" i="1"/>
  <c r="N35" i="1"/>
  <c r="M35" i="1"/>
  <c r="L35" i="1"/>
  <c r="K35" i="1"/>
  <c r="J35" i="1"/>
  <c r="I35" i="1"/>
  <c r="H35" i="1"/>
  <c r="G35" i="1"/>
  <c r="F35" i="1"/>
  <c r="C35" i="1"/>
  <c r="B35" i="1"/>
  <c r="E35" i="1" s="1"/>
  <c r="S34" i="1"/>
  <c r="R34" i="1"/>
  <c r="Q34" i="1"/>
  <c r="P34" i="1"/>
  <c r="E34" i="1"/>
  <c r="T34" i="1" s="1"/>
  <c r="O32" i="1"/>
  <c r="N32" i="1"/>
  <c r="M32" i="1"/>
  <c r="L32" i="1"/>
  <c r="K32" i="1"/>
  <c r="Q32" i="1" s="1"/>
  <c r="J32" i="1"/>
  <c r="I32" i="1"/>
  <c r="H32" i="1"/>
  <c r="G32" i="1"/>
  <c r="F32" i="1"/>
  <c r="C32" i="1"/>
  <c r="B32" i="1"/>
  <c r="E32" i="1" s="1"/>
  <c r="S31" i="1"/>
  <c r="R31" i="1"/>
  <c r="Q31" i="1"/>
  <c r="P31" i="1"/>
  <c r="E31" i="1"/>
  <c r="U31" i="1" s="1"/>
  <c r="S30" i="1"/>
  <c r="R30" i="1"/>
  <c r="Q30" i="1"/>
  <c r="U30" i="1" s="1"/>
  <c r="P30" i="1"/>
  <c r="T30" i="1" s="1"/>
  <c r="E30" i="1"/>
  <c r="U29" i="1"/>
  <c r="T29" i="1"/>
  <c r="S29" i="1"/>
  <c r="R29" i="1"/>
  <c r="Q29" i="1"/>
  <c r="P29" i="1"/>
  <c r="E29" i="1"/>
  <c r="S28" i="1"/>
  <c r="R28" i="1"/>
  <c r="Q28" i="1"/>
  <c r="P28" i="1"/>
  <c r="E28" i="1"/>
  <c r="U28" i="1" s="1"/>
  <c r="O26" i="1"/>
  <c r="N26" i="1"/>
  <c r="M26" i="1"/>
  <c r="L26" i="1"/>
  <c r="K26" i="1"/>
  <c r="J26" i="1"/>
  <c r="I26" i="1"/>
  <c r="H26" i="1"/>
  <c r="G26" i="1"/>
  <c r="F26" i="1"/>
  <c r="C26" i="1"/>
  <c r="B26" i="1"/>
  <c r="S25" i="1"/>
  <c r="R25" i="1"/>
  <c r="Q25" i="1"/>
  <c r="P25" i="1"/>
  <c r="E25" i="1"/>
  <c r="U25" i="1" s="1"/>
  <c r="S24" i="1"/>
  <c r="R24" i="1"/>
  <c r="Q24" i="1"/>
  <c r="P24" i="1"/>
  <c r="E24" i="1"/>
  <c r="U24" i="1" s="1"/>
  <c r="U23" i="1"/>
  <c r="S23" i="1"/>
  <c r="R23" i="1"/>
  <c r="Q23" i="1"/>
  <c r="P23" i="1"/>
  <c r="E23" i="1"/>
  <c r="T23" i="1" s="1"/>
  <c r="S22" i="1"/>
  <c r="R22" i="1"/>
  <c r="Q22" i="1"/>
  <c r="P22" i="1"/>
  <c r="E22" i="1"/>
  <c r="U22" i="1" s="1"/>
  <c r="U21" i="1"/>
  <c r="S21" i="1"/>
  <c r="R21" i="1"/>
  <c r="Q21" i="1"/>
  <c r="P21" i="1"/>
  <c r="E21" i="1"/>
  <c r="T21" i="1" s="1"/>
  <c r="S20" i="1"/>
  <c r="R20" i="1"/>
  <c r="Q20" i="1"/>
  <c r="P20" i="1"/>
  <c r="E20" i="1"/>
  <c r="U20" i="1" s="1"/>
  <c r="S19" i="1"/>
  <c r="R19" i="1"/>
  <c r="Q19" i="1"/>
  <c r="P19" i="1"/>
  <c r="E19" i="1"/>
  <c r="T19" i="1" s="1"/>
  <c r="O17" i="1"/>
  <c r="N17" i="1"/>
  <c r="M17" i="1"/>
  <c r="L17" i="1"/>
  <c r="K17" i="1"/>
  <c r="J17" i="1"/>
  <c r="I17" i="1"/>
  <c r="S17" i="1" s="1"/>
  <c r="H17" i="1"/>
  <c r="G17" i="1"/>
  <c r="F17" i="1"/>
  <c r="C17" i="1"/>
  <c r="B17" i="1"/>
  <c r="S16" i="1"/>
  <c r="R16" i="1"/>
  <c r="Q16" i="1"/>
  <c r="P16" i="1"/>
  <c r="E16" i="1"/>
  <c r="S15" i="1"/>
  <c r="R15" i="1"/>
  <c r="Q15" i="1"/>
  <c r="P15" i="1"/>
  <c r="E15" i="1"/>
  <c r="U15" i="1" s="1"/>
  <c r="S14" i="1"/>
  <c r="R14" i="1"/>
  <c r="Q14" i="1"/>
  <c r="P14" i="1"/>
  <c r="E14" i="1"/>
  <c r="T14" i="1" s="1"/>
  <c r="U13" i="1"/>
  <c r="S13" i="1"/>
  <c r="R13" i="1"/>
  <c r="Q13" i="1"/>
  <c r="P13" i="1"/>
  <c r="E13" i="1"/>
  <c r="T13" i="1" s="1"/>
  <c r="S12" i="1"/>
  <c r="R12" i="1"/>
  <c r="Q12" i="1"/>
  <c r="P12" i="1"/>
  <c r="E12" i="1"/>
  <c r="U12" i="1" s="1"/>
  <c r="S11" i="1"/>
  <c r="R11" i="1"/>
  <c r="Q11" i="1"/>
  <c r="P11" i="1"/>
  <c r="T11" i="1" s="1"/>
  <c r="E11" i="1"/>
  <c r="S10" i="1"/>
  <c r="R10" i="1"/>
  <c r="Q10" i="1"/>
  <c r="P10" i="1"/>
  <c r="E10" i="1"/>
  <c r="T10" i="1" s="1"/>
  <c r="S9" i="1"/>
  <c r="R9" i="1"/>
  <c r="Q9" i="1"/>
  <c r="P9" i="1"/>
  <c r="E9" i="1"/>
  <c r="U9" i="1" s="1"/>
  <c r="P74" i="5" l="1"/>
  <c r="Q87" i="5"/>
  <c r="U53" i="9"/>
  <c r="P68" i="9"/>
  <c r="T15" i="10"/>
  <c r="U15" i="10"/>
  <c r="P73" i="1"/>
  <c r="Q73" i="1"/>
  <c r="U53" i="2"/>
  <c r="T53" i="2"/>
  <c r="T34" i="3"/>
  <c r="T19" i="4"/>
  <c r="U19" i="4"/>
  <c r="E69" i="4"/>
  <c r="T72" i="5"/>
  <c r="S74" i="5"/>
  <c r="U25" i="8"/>
  <c r="T25" i="8"/>
  <c r="T40" i="8"/>
  <c r="U52" i="8"/>
  <c r="T52" i="8"/>
  <c r="T53" i="9"/>
  <c r="T38" i="10"/>
  <c r="U14" i="11"/>
  <c r="P17" i="11"/>
  <c r="K114" i="1"/>
  <c r="L114" i="1"/>
  <c r="R114" i="1" s="1"/>
  <c r="R97" i="1"/>
  <c r="U19" i="10"/>
  <c r="T19" i="10"/>
  <c r="U10" i="11"/>
  <c r="T10" i="11"/>
  <c r="S17" i="11"/>
  <c r="Q17" i="11"/>
  <c r="U17" i="11" s="1"/>
  <c r="S73" i="1"/>
  <c r="U30" i="2"/>
  <c r="T30" i="2"/>
  <c r="P73" i="7"/>
  <c r="U34" i="9"/>
  <c r="U105" i="1"/>
  <c r="T105" i="1"/>
  <c r="U111" i="1"/>
  <c r="T111" i="1"/>
  <c r="U12" i="5"/>
  <c r="T12" i="5"/>
  <c r="U16" i="5"/>
  <c r="T16" i="5"/>
  <c r="U34" i="2"/>
  <c r="U38" i="3"/>
  <c r="T38" i="3"/>
  <c r="E35" i="7"/>
  <c r="S73" i="7"/>
  <c r="R17" i="8"/>
  <c r="U48" i="11"/>
  <c r="T48" i="11"/>
  <c r="U101" i="11"/>
  <c r="T101" i="11"/>
  <c r="E68" i="1"/>
  <c r="T10" i="2"/>
  <c r="E42" i="3"/>
  <c r="U53" i="3"/>
  <c r="T96" i="3"/>
  <c r="U96" i="3"/>
  <c r="T93" i="4"/>
  <c r="U93" i="4"/>
  <c r="T10" i="8"/>
  <c r="T13" i="8"/>
  <c r="T37" i="9"/>
  <c r="U95" i="9"/>
  <c r="U12" i="10"/>
  <c r="T12" i="10"/>
  <c r="N114" i="3"/>
  <c r="N115" i="3"/>
  <c r="T37" i="1"/>
  <c r="U40" i="1"/>
  <c r="E74" i="1"/>
  <c r="U23" i="3"/>
  <c r="T31" i="3"/>
  <c r="P42" i="3"/>
  <c r="T51" i="4"/>
  <c r="T63" i="4"/>
  <c r="Q35" i="5"/>
  <c r="T40" i="5"/>
  <c r="T89" i="5"/>
  <c r="U12" i="6"/>
  <c r="T20" i="6"/>
  <c r="S74" i="6"/>
  <c r="T39" i="7"/>
  <c r="T94" i="7"/>
  <c r="Q87" i="8"/>
  <c r="U19" i="9"/>
  <c r="E35" i="9"/>
  <c r="U72" i="9"/>
  <c r="T19" i="12"/>
  <c r="U59" i="12"/>
  <c r="T59" i="12"/>
  <c r="U96" i="4"/>
  <c r="T71" i="10"/>
  <c r="U71" i="10"/>
  <c r="T38" i="12"/>
  <c r="T67" i="12"/>
  <c r="T91" i="12"/>
  <c r="U91" i="12"/>
  <c r="U109" i="5"/>
  <c r="Q73" i="4"/>
  <c r="S73" i="4"/>
  <c r="T91" i="1"/>
  <c r="T72" i="3"/>
  <c r="T38" i="6"/>
  <c r="U90" i="7"/>
  <c r="U9" i="6"/>
  <c r="T9" i="6"/>
  <c r="T95" i="1"/>
  <c r="T96" i="2"/>
  <c r="T19" i="9"/>
  <c r="U31" i="9"/>
  <c r="T31" i="9"/>
  <c r="T64" i="1"/>
  <c r="U13" i="6"/>
  <c r="T13" i="6"/>
  <c r="T20" i="7"/>
  <c r="U40" i="7"/>
  <c r="T40" i="7"/>
  <c r="U10" i="8"/>
  <c r="T54" i="9"/>
  <c r="U50" i="12"/>
  <c r="U44" i="1"/>
  <c r="T48" i="1"/>
  <c r="T52" i="1"/>
  <c r="T12" i="3"/>
  <c r="E32" i="3"/>
  <c r="U51" i="3"/>
  <c r="T51" i="3"/>
  <c r="T63" i="5"/>
  <c r="U90" i="5"/>
  <c r="T90" i="5"/>
  <c r="T93" i="5"/>
  <c r="T71" i="7"/>
  <c r="T11" i="9"/>
  <c r="U50" i="9"/>
  <c r="U63" i="9"/>
  <c r="T63" i="9"/>
  <c r="T95" i="10"/>
  <c r="T23" i="12"/>
  <c r="T31" i="12"/>
  <c r="T112" i="12"/>
  <c r="U112" i="12"/>
  <c r="H114" i="11"/>
  <c r="T71" i="1"/>
  <c r="T92" i="1"/>
  <c r="U92" i="1"/>
  <c r="R17" i="5"/>
  <c r="U47" i="5"/>
  <c r="U52" i="5"/>
  <c r="T52" i="5"/>
  <c r="T94" i="5"/>
  <c r="U94" i="5"/>
  <c r="T88" i="8"/>
  <c r="U23" i="9"/>
  <c r="Q42" i="9"/>
  <c r="T46" i="9"/>
  <c r="T51" i="9"/>
  <c r="U51" i="9"/>
  <c r="U96" i="10"/>
  <c r="T96" i="10"/>
  <c r="T92" i="11"/>
  <c r="T16" i="12"/>
  <c r="S97" i="12"/>
  <c r="I114" i="11"/>
  <c r="U104" i="10"/>
  <c r="T104" i="10"/>
  <c r="U14" i="1"/>
  <c r="T72" i="1"/>
  <c r="U72" i="1"/>
  <c r="P35" i="2"/>
  <c r="U67" i="2"/>
  <c r="T89" i="2"/>
  <c r="U13" i="3"/>
  <c r="T13" i="3"/>
  <c r="T20" i="3"/>
  <c r="T28" i="4"/>
  <c r="U71" i="4"/>
  <c r="T71" i="4"/>
  <c r="Q17" i="5"/>
  <c r="U64" i="5"/>
  <c r="T64" i="5"/>
  <c r="T67" i="5"/>
  <c r="S73" i="5"/>
  <c r="T9" i="7"/>
  <c r="P17" i="7"/>
  <c r="R17" i="7"/>
  <c r="P32" i="7"/>
  <c r="U31" i="8"/>
  <c r="T16" i="9"/>
  <c r="E32" i="9"/>
  <c r="P35" i="9"/>
  <c r="R35" i="9"/>
  <c r="U47" i="9"/>
  <c r="T47" i="9"/>
  <c r="P32" i="10"/>
  <c r="T53" i="10"/>
  <c r="U92" i="10"/>
  <c r="T92" i="10"/>
  <c r="S35" i="12"/>
  <c r="O114" i="1"/>
  <c r="T89" i="4"/>
  <c r="U58" i="5"/>
  <c r="T96" i="5"/>
  <c r="T31" i="7"/>
  <c r="T34" i="9"/>
  <c r="R74" i="8"/>
  <c r="P73" i="4"/>
  <c r="R73" i="4"/>
  <c r="U14" i="8"/>
  <c r="T14" i="8"/>
  <c r="U96" i="9"/>
  <c r="T96" i="9"/>
  <c r="T28" i="6"/>
  <c r="U28" i="6"/>
  <c r="P74" i="10"/>
  <c r="R74" i="10"/>
  <c r="T40" i="4"/>
  <c r="T44" i="5"/>
  <c r="U45" i="4"/>
  <c r="T45" i="4"/>
  <c r="U29" i="5"/>
  <c r="S74" i="8"/>
  <c r="U49" i="1"/>
  <c r="T47" i="2"/>
  <c r="U51" i="2"/>
  <c r="U10" i="3"/>
  <c r="T10" i="3"/>
  <c r="R17" i="4"/>
  <c r="U25" i="4"/>
  <c r="E26" i="6"/>
  <c r="T90" i="6"/>
  <c r="T21" i="7"/>
  <c r="U38" i="8"/>
  <c r="T96" i="8"/>
  <c r="U12" i="9"/>
  <c r="T20" i="9"/>
  <c r="T21" i="10"/>
  <c r="E35" i="11"/>
  <c r="U89" i="11"/>
  <c r="U21" i="12"/>
  <c r="T21" i="12"/>
  <c r="U45" i="3"/>
  <c r="E32" i="2"/>
  <c r="T21" i="4"/>
  <c r="R75" i="6"/>
  <c r="P32" i="2"/>
  <c r="T32" i="2" s="1"/>
  <c r="S17" i="4"/>
  <c r="P74" i="4"/>
  <c r="U22" i="7"/>
  <c r="T22" i="7"/>
  <c r="Q42" i="8"/>
  <c r="Q73" i="8"/>
  <c r="S73" i="8"/>
  <c r="U9" i="9"/>
  <c r="T9" i="9"/>
  <c r="U13" i="9"/>
  <c r="T13" i="9"/>
  <c r="P87" i="12"/>
  <c r="P115" i="12" s="1"/>
  <c r="I114" i="3"/>
  <c r="T15" i="9"/>
  <c r="T29" i="11"/>
  <c r="U63" i="12"/>
  <c r="T63" i="12"/>
  <c r="S35" i="4"/>
  <c r="U21" i="5"/>
  <c r="U72" i="10"/>
  <c r="T72" i="10"/>
  <c r="U57" i="5"/>
  <c r="T57" i="5"/>
  <c r="U94" i="6"/>
  <c r="T89" i="8"/>
  <c r="T90" i="9"/>
  <c r="T49" i="10"/>
  <c r="T54" i="10"/>
  <c r="U54" i="10"/>
  <c r="T66" i="10"/>
  <c r="U66" i="10"/>
  <c r="T31" i="11"/>
  <c r="T38" i="11"/>
  <c r="U10" i="12"/>
  <c r="T10" i="12"/>
  <c r="G114" i="1"/>
  <c r="U19" i="2"/>
  <c r="T19" i="2"/>
  <c r="U21" i="3"/>
  <c r="T21" i="3"/>
  <c r="T64" i="4"/>
  <c r="U93" i="2"/>
  <c r="T10" i="4"/>
  <c r="U22" i="5"/>
  <c r="T22" i="5"/>
  <c r="U34" i="1"/>
  <c r="R17" i="2"/>
  <c r="T90" i="2"/>
  <c r="T14" i="4"/>
  <c r="T30" i="4"/>
  <c r="U30" i="4"/>
  <c r="U38" i="5"/>
  <c r="T34" i="6"/>
  <c r="U49" i="6"/>
  <c r="T49" i="6"/>
  <c r="U71" i="6"/>
  <c r="U11" i="7"/>
  <c r="T11" i="7"/>
  <c r="U15" i="7"/>
  <c r="T15" i="7"/>
  <c r="T93" i="8"/>
  <c r="T94" i="9"/>
  <c r="U30" i="10"/>
  <c r="T30" i="10"/>
  <c r="U45" i="10"/>
  <c r="Q74" i="12"/>
  <c r="T109" i="1"/>
  <c r="U103" i="3"/>
  <c r="T16" i="6"/>
  <c r="U41" i="1"/>
  <c r="U9" i="3"/>
  <c r="Q17" i="4"/>
  <c r="U67" i="11"/>
  <c r="T67" i="11"/>
  <c r="U20" i="12"/>
  <c r="Q17" i="2"/>
  <c r="U71" i="2"/>
  <c r="T71" i="2"/>
  <c r="U30" i="3"/>
  <c r="T52" i="3"/>
  <c r="E74" i="3"/>
  <c r="U34" i="5"/>
  <c r="T15" i="6"/>
  <c r="T60" i="6"/>
  <c r="S35" i="8"/>
  <c r="T64" i="8"/>
  <c r="U64" i="8"/>
  <c r="S35" i="9"/>
  <c r="T34" i="10"/>
  <c r="T46" i="10"/>
  <c r="U46" i="10"/>
  <c r="P35" i="11"/>
  <c r="T35" i="11" s="1"/>
  <c r="R35" i="11"/>
  <c r="C114" i="5"/>
  <c r="L114" i="9"/>
  <c r="R114" i="9" s="1"/>
  <c r="H114" i="7"/>
  <c r="Q73" i="10"/>
  <c r="E73" i="11"/>
  <c r="P26" i="12"/>
  <c r="U34" i="12"/>
  <c r="U101" i="1"/>
  <c r="N114" i="1"/>
  <c r="T110" i="12"/>
  <c r="T99" i="11"/>
  <c r="T105" i="11"/>
  <c r="U104" i="9"/>
  <c r="I114" i="7"/>
  <c r="M114" i="5"/>
  <c r="S114" i="5" s="1"/>
  <c r="L114" i="10"/>
  <c r="R114" i="10" s="1"/>
  <c r="U16" i="1"/>
  <c r="T38" i="1"/>
  <c r="Q74" i="3"/>
  <c r="E26" i="4"/>
  <c r="U26" i="4" s="1"/>
  <c r="R75" i="5"/>
  <c r="S35" i="7"/>
  <c r="U16" i="9"/>
  <c r="P74" i="9"/>
  <c r="U15" i="11"/>
  <c r="S35" i="11"/>
  <c r="R55" i="11"/>
  <c r="R35" i="12"/>
  <c r="Q42" i="12"/>
  <c r="F114" i="11"/>
  <c r="H114" i="8"/>
  <c r="M114" i="3"/>
  <c r="S114" i="3" s="1"/>
  <c r="O115" i="3"/>
  <c r="G114" i="11"/>
  <c r="G114" i="6"/>
  <c r="H114" i="6"/>
  <c r="B114" i="4"/>
  <c r="C114" i="2"/>
  <c r="K114" i="8"/>
  <c r="I114" i="6"/>
  <c r="C114" i="4"/>
  <c r="D114" i="2"/>
  <c r="S17" i="8"/>
  <c r="B114" i="9"/>
  <c r="L114" i="8"/>
  <c r="R114" i="8" s="1"/>
  <c r="J114" i="6"/>
  <c r="U103" i="6"/>
  <c r="U99" i="5"/>
  <c r="D114" i="4"/>
  <c r="U38" i="10"/>
  <c r="S74" i="10"/>
  <c r="T92" i="9"/>
  <c r="T88" i="10"/>
  <c r="T15" i="11"/>
  <c r="U39" i="12"/>
  <c r="T51" i="12"/>
  <c r="T94" i="12"/>
  <c r="C114" i="9"/>
  <c r="M114" i="8"/>
  <c r="S114" i="8" s="1"/>
  <c r="K114" i="6"/>
  <c r="F114" i="4"/>
  <c r="G114" i="2"/>
  <c r="R17" i="3"/>
  <c r="U15" i="4"/>
  <c r="U53" i="4"/>
  <c r="U54" i="6"/>
  <c r="E26" i="7"/>
  <c r="T37" i="7"/>
  <c r="Q32" i="9"/>
  <c r="D114" i="9"/>
  <c r="R97" i="8"/>
  <c r="L114" i="6"/>
  <c r="R114" i="6" s="1"/>
  <c r="G114" i="4"/>
  <c r="H114" i="2"/>
  <c r="R35" i="3"/>
  <c r="P35" i="6"/>
  <c r="T20" i="1"/>
  <c r="T11" i="2"/>
  <c r="U94" i="2"/>
  <c r="S35" i="3"/>
  <c r="T58" i="3"/>
  <c r="T92" i="3"/>
  <c r="T95" i="6"/>
  <c r="T29" i="7"/>
  <c r="S68" i="2"/>
  <c r="E35" i="2"/>
  <c r="T35" i="2" s="1"/>
  <c r="S74" i="3"/>
  <c r="U37" i="7"/>
  <c r="R74" i="7"/>
  <c r="E74" i="8"/>
  <c r="U10" i="9"/>
  <c r="P17" i="9"/>
  <c r="T17" i="9" s="1"/>
  <c r="E73" i="10"/>
  <c r="U99" i="1"/>
  <c r="B114" i="12"/>
  <c r="U103" i="11"/>
  <c r="F114" i="9"/>
  <c r="M114" i="6"/>
  <c r="S114" i="6" s="1"/>
  <c r="H114" i="4"/>
  <c r="I114" i="2"/>
  <c r="R74" i="1"/>
  <c r="T38" i="2"/>
  <c r="P17" i="3"/>
  <c r="S35" i="1"/>
  <c r="E73" i="1"/>
  <c r="P73" i="3"/>
  <c r="S17" i="6"/>
  <c r="S74" i="7"/>
  <c r="Q17" i="9"/>
  <c r="U17" i="9" s="1"/>
  <c r="P73" i="9"/>
  <c r="R74" i="9"/>
  <c r="U53" i="11"/>
  <c r="Q68" i="11"/>
  <c r="R74" i="11"/>
  <c r="C114" i="12"/>
  <c r="G114" i="9"/>
  <c r="B114" i="7"/>
  <c r="U100" i="5"/>
  <c r="I114" i="4"/>
  <c r="J114" i="2"/>
  <c r="U103" i="2"/>
  <c r="E17" i="1"/>
  <c r="P17" i="1"/>
  <c r="S32" i="1"/>
  <c r="T96" i="1"/>
  <c r="U57" i="2"/>
  <c r="U25" i="3"/>
  <c r="Q73" i="3"/>
  <c r="T12" i="4"/>
  <c r="P35" i="5"/>
  <c r="T35" i="5" s="1"/>
  <c r="Q61" i="5"/>
  <c r="T14" i="6"/>
  <c r="S87" i="7"/>
  <c r="U34" i="8"/>
  <c r="T14" i="9"/>
  <c r="E26" i="9"/>
  <c r="U26" i="9" s="1"/>
  <c r="T29" i="9"/>
  <c r="U89" i="9"/>
  <c r="S74" i="11"/>
  <c r="R87" i="11"/>
  <c r="U91" i="11"/>
  <c r="E82" i="1"/>
  <c r="D114" i="12"/>
  <c r="H114" i="9"/>
  <c r="C114" i="7"/>
  <c r="B114" i="5"/>
  <c r="J114" i="4"/>
  <c r="K114" i="2"/>
  <c r="E61" i="12"/>
  <c r="T58" i="12"/>
  <c r="T48" i="12"/>
  <c r="T47" i="12"/>
  <c r="Q55" i="12"/>
  <c r="S42" i="12"/>
  <c r="E42" i="12"/>
  <c r="E75" i="12"/>
  <c r="E55" i="12"/>
  <c r="P75" i="12"/>
  <c r="T75" i="12" s="1"/>
  <c r="Q69" i="12"/>
  <c r="E69" i="12"/>
  <c r="U60" i="12"/>
  <c r="P61" i="12"/>
  <c r="R61" i="12"/>
  <c r="Q75" i="12"/>
  <c r="U75" i="12" s="1"/>
  <c r="S75" i="12"/>
  <c r="T101" i="12"/>
  <c r="T109" i="12"/>
  <c r="L114" i="12"/>
  <c r="R114" i="12" s="1"/>
  <c r="U107" i="12"/>
  <c r="S69" i="11"/>
  <c r="E61" i="11"/>
  <c r="U61" i="11" s="1"/>
  <c r="T58" i="11"/>
  <c r="E42" i="11"/>
  <c r="P42" i="11"/>
  <c r="T42" i="11" s="1"/>
  <c r="Q42" i="11"/>
  <c r="R42" i="11"/>
  <c r="E32" i="11"/>
  <c r="Q32" i="11"/>
  <c r="S32" i="11"/>
  <c r="S55" i="11"/>
  <c r="E69" i="11"/>
  <c r="T49" i="11"/>
  <c r="R69" i="11"/>
  <c r="R75" i="11"/>
  <c r="T60" i="11"/>
  <c r="P61" i="11"/>
  <c r="U112" i="11"/>
  <c r="T109" i="11"/>
  <c r="T111" i="11"/>
  <c r="T107" i="11"/>
  <c r="Q68" i="10"/>
  <c r="U57" i="10"/>
  <c r="T58" i="10"/>
  <c r="U48" i="10"/>
  <c r="T47" i="10"/>
  <c r="E75" i="10"/>
  <c r="E42" i="10"/>
  <c r="R42" i="10"/>
  <c r="U28" i="10"/>
  <c r="E32" i="10"/>
  <c r="U29" i="10"/>
  <c r="R32" i="10"/>
  <c r="P26" i="10"/>
  <c r="R26" i="10"/>
  <c r="Q55" i="10"/>
  <c r="U55" i="10" s="1"/>
  <c r="S55" i="10"/>
  <c r="E55" i="10"/>
  <c r="E61" i="10"/>
  <c r="P69" i="10"/>
  <c r="R69" i="10"/>
  <c r="Q69" i="10"/>
  <c r="U69" i="10" s="1"/>
  <c r="Q61" i="10"/>
  <c r="S69" i="10"/>
  <c r="P75" i="10"/>
  <c r="T75" i="10" s="1"/>
  <c r="E69" i="10"/>
  <c r="S75" i="10"/>
  <c r="T110" i="10"/>
  <c r="T112" i="10"/>
  <c r="T102" i="10"/>
  <c r="T100" i="10"/>
  <c r="U109" i="10"/>
  <c r="T111" i="10"/>
  <c r="R68" i="9"/>
  <c r="T58" i="9"/>
  <c r="T57" i="9"/>
  <c r="U48" i="9"/>
  <c r="P55" i="9"/>
  <c r="E69" i="9"/>
  <c r="E75" i="9"/>
  <c r="S75" i="9"/>
  <c r="T44" i="9"/>
  <c r="S42" i="9"/>
  <c r="T39" i="9"/>
  <c r="P42" i="9"/>
  <c r="R42" i="9"/>
  <c r="S32" i="9"/>
  <c r="P32" i="9"/>
  <c r="R32" i="9"/>
  <c r="P26" i="9"/>
  <c r="T26" i="9" s="1"/>
  <c r="R75" i="9"/>
  <c r="Q26" i="9"/>
  <c r="T24" i="9"/>
  <c r="S55" i="9"/>
  <c r="R55" i="9"/>
  <c r="S69" i="9"/>
  <c r="Q61" i="9"/>
  <c r="P69" i="9"/>
  <c r="T69" i="9" s="1"/>
  <c r="R69" i="9"/>
  <c r="E61" i="9"/>
  <c r="R97" i="9"/>
  <c r="T99" i="9"/>
  <c r="T101" i="9"/>
  <c r="U98" i="9"/>
  <c r="T100" i="9"/>
  <c r="Q68" i="8"/>
  <c r="E68" i="8"/>
  <c r="U50" i="8"/>
  <c r="T48" i="8"/>
  <c r="T44" i="8"/>
  <c r="P55" i="8"/>
  <c r="Q55" i="8"/>
  <c r="U39" i="8"/>
  <c r="P42" i="8"/>
  <c r="T42" i="8" s="1"/>
  <c r="R42" i="8"/>
  <c r="R32" i="8"/>
  <c r="P26" i="8"/>
  <c r="R26" i="8"/>
  <c r="R69" i="8"/>
  <c r="P75" i="8"/>
  <c r="T75" i="8" s="1"/>
  <c r="Q26" i="8"/>
  <c r="S26" i="8"/>
  <c r="S69" i="8"/>
  <c r="T24" i="8"/>
  <c r="R55" i="8"/>
  <c r="S55" i="8"/>
  <c r="S75" i="8"/>
  <c r="E55" i="8"/>
  <c r="U49" i="8"/>
  <c r="Q61" i="8"/>
  <c r="Q75" i="8"/>
  <c r="U75" i="8" s="1"/>
  <c r="E69" i="8"/>
  <c r="R75" i="8"/>
  <c r="E75" i="8"/>
  <c r="U60" i="8"/>
  <c r="P69" i="8"/>
  <c r="T69" i="8" s="1"/>
  <c r="T59" i="8"/>
  <c r="E61" i="8"/>
  <c r="Q69" i="8"/>
  <c r="U69" i="8" s="1"/>
  <c r="U101" i="8"/>
  <c r="T100" i="8"/>
  <c r="T98" i="8"/>
  <c r="T102" i="8"/>
  <c r="E82" i="8"/>
  <c r="E68" i="7"/>
  <c r="P68" i="7"/>
  <c r="R68" i="7"/>
  <c r="T57" i="7"/>
  <c r="U58" i="7"/>
  <c r="T51" i="7"/>
  <c r="T48" i="7"/>
  <c r="R69" i="7"/>
  <c r="R75" i="7"/>
  <c r="R55" i="7"/>
  <c r="S69" i="7"/>
  <c r="U47" i="7"/>
  <c r="E55" i="7"/>
  <c r="P42" i="7"/>
  <c r="R42" i="7"/>
  <c r="Q42" i="7"/>
  <c r="S42" i="7"/>
  <c r="E32" i="7"/>
  <c r="T32" i="7" s="1"/>
  <c r="Q26" i="7"/>
  <c r="T59" i="7"/>
  <c r="P61" i="7"/>
  <c r="R61" i="7"/>
  <c r="Q61" i="7"/>
  <c r="S61" i="7"/>
  <c r="Q75" i="7"/>
  <c r="U75" i="7" s="1"/>
  <c r="S75" i="7"/>
  <c r="T105" i="7"/>
  <c r="T109" i="7"/>
  <c r="T111" i="7"/>
  <c r="M114" i="7"/>
  <c r="S114" i="7" s="1"/>
  <c r="U108" i="7"/>
  <c r="T110" i="7"/>
  <c r="T64" i="6"/>
  <c r="E68" i="6"/>
  <c r="T58" i="6"/>
  <c r="R55" i="6"/>
  <c r="U51" i="6"/>
  <c r="T47" i="6"/>
  <c r="T44" i="6"/>
  <c r="S55" i="6"/>
  <c r="S42" i="6"/>
  <c r="P32" i="6"/>
  <c r="R32" i="6"/>
  <c r="T29" i="6"/>
  <c r="E69" i="6"/>
  <c r="S69" i="6"/>
  <c r="E75" i="6"/>
  <c r="P61" i="6"/>
  <c r="R61" i="6"/>
  <c r="R69" i="6"/>
  <c r="Q69" i="6"/>
  <c r="U69" i="6" s="1"/>
  <c r="T112" i="6"/>
  <c r="T102" i="6"/>
  <c r="T106" i="6"/>
  <c r="T108" i="6"/>
  <c r="U111" i="6"/>
  <c r="P68" i="5"/>
  <c r="R68" i="5"/>
  <c r="Q68" i="5"/>
  <c r="S68" i="5"/>
  <c r="E68" i="5"/>
  <c r="E61" i="5"/>
  <c r="U61" i="5" s="1"/>
  <c r="T51" i="5"/>
  <c r="T24" i="5"/>
  <c r="E26" i="5"/>
  <c r="P69" i="5"/>
  <c r="S75" i="5"/>
  <c r="E75" i="5"/>
  <c r="U49" i="5"/>
  <c r="U60" i="5"/>
  <c r="S69" i="5"/>
  <c r="R69" i="5"/>
  <c r="E69" i="5"/>
  <c r="T103" i="5"/>
  <c r="T105" i="5"/>
  <c r="T107" i="5"/>
  <c r="T104" i="5"/>
  <c r="U106" i="5"/>
  <c r="E82" i="5"/>
  <c r="U65" i="4"/>
  <c r="E61" i="4"/>
  <c r="U50" i="4"/>
  <c r="U47" i="4"/>
  <c r="E42" i="4"/>
  <c r="T29" i="4"/>
  <c r="P32" i="4"/>
  <c r="Q32" i="4"/>
  <c r="S32" i="4"/>
  <c r="E32" i="4"/>
  <c r="T32" i="4" s="1"/>
  <c r="P55" i="4"/>
  <c r="R55" i="4"/>
  <c r="Q69" i="4"/>
  <c r="S75" i="4"/>
  <c r="E55" i="4"/>
  <c r="S69" i="4"/>
  <c r="E75" i="4"/>
  <c r="R75" i="4"/>
  <c r="R69" i="4"/>
  <c r="T60" i="4"/>
  <c r="L114" i="4"/>
  <c r="R114" i="4" s="1"/>
  <c r="T109" i="4"/>
  <c r="E82" i="4"/>
  <c r="U65" i="3"/>
  <c r="P68" i="3"/>
  <c r="T48" i="3"/>
  <c r="T47" i="3"/>
  <c r="R42" i="3"/>
  <c r="U28" i="3"/>
  <c r="R32" i="3"/>
  <c r="U24" i="3"/>
  <c r="P26" i="3"/>
  <c r="R26" i="3"/>
  <c r="E75" i="3"/>
  <c r="Q55" i="3"/>
  <c r="Q69" i="3"/>
  <c r="U69" i="3" s="1"/>
  <c r="T49" i="3"/>
  <c r="T60" i="3"/>
  <c r="E61" i="3"/>
  <c r="U61" i="3" s="1"/>
  <c r="P69" i="3"/>
  <c r="T69" i="3" s="1"/>
  <c r="P75" i="3"/>
  <c r="T75" i="3" s="1"/>
  <c r="S69" i="3"/>
  <c r="Q75" i="3"/>
  <c r="U75" i="3" s="1"/>
  <c r="R75" i="3"/>
  <c r="S75" i="3"/>
  <c r="U111" i="3"/>
  <c r="S97" i="3"/>
  <c r="T109" i="3"/>
  <c r="T105" i="3"/>
  <c r="T65" i="2"/>
  <c r="R68" i="2"/>
  <c r="Q68" i="2"/>
  <c r="T58" i="2"/>
  <c r="P61" i="2"/>
  <c r="E55" i="2"/>
  <c r="E42" i="2"/>
  <c r="Q42" i="2"/>
  <c r="U42" i="2" s="1"/>
  <c r="R32" i="2"/>
  <c r="E69" i="2"/>
  <c r="P69" i="2"/>
  <c r="T69" i="2" s="1"/>
  <c r="T49" i="2"/>
  <c r="S69" i="2"/>
  <c r="S75" i="2"/>
  <c r="R61" i="2"/>
  <c r="E75" i="2"/>
  <c r="P75" i="2"/>
  <c r="T75" i="2" s="1"/>
  <c r="Q75" i="2"/>
  <c r="U75" i="2" s="1"/>
  <c r="R75" i="2"/>
  <c r="T106" i="2"/>
  <c r="T108" i="2"/>
  <c r="U111" i="2"/>
  <c r="E97" i="2"/>
  <c r="T97" i="2" s="1"/>
  <c r="R68" i="1"/>
  <c r="Q68" i="1"/>
  <c r="E61" i="1"/>
  <c r="U61" i="1" s="1"/>
  <c r="S55" i="1"/>
  <c r="E75" i="1"/>
  <c r="T50" i="1"/>
  <c r="E55" i="1"/>
  <c r="T39" i="1"/>
  <c r="Q42" i="1"/>
  <c r="U42" i="1" s="1"/>
  <c r="T28" i="1"/>
  <c r="P32" i="1"/>
  <c r="T32" i="1" s="1"/>
  <c r="R32" i="1"/>
  <c r="T24" i="1"/>
  <c r="Q26" i="1"/>
  <c r="P26" i="1"/>
  <c r="R55" i="1"/>
  <c r="U59" i="1"/>
  <c r="S75" i="1"/>
  <c r="E69" i="1"/>
  <c r="P69" i="1"/>
  <c r="T69" i="1" s="1"/>
  <c r="S69" i="1"/>
  <c r="T103" i="1"/>
  <c r="U32" i="1"/>
  <c r="T16" i="1"/>
  <c r="Q17" i="1"/>
  <c r="T25" i="1"/>
  <c r="R26" i="1"/>
  <c r="T46" i="1"/>
  <c r="T66" i="1"/>
  <c r="R69" i="1"/>
  <c r="T9" i="1"/>
  <c r="U11" i="1"/>
  <c r="T15" i="1"/>
  <c r="R17" i="1"/>
  <c r="U19" i="1"/>
  <c r="S26" i="1"/>
  <c r="U38" i="1"/>
  <c r="T51" i="1"/>
  <c r="U60" i="1"/>
  <c r="S68" i="1"/>
  <c r="U74" i="1"/>
  <c r="T74" i="1"/>
  <c r="U73" i="1"/>
  <c r="T73" i="1"/>
  <c r="R87" i="1"/>
  <c r="T89" i="1"/>
  <c r="T94" i="1"/>
  <c r="U12" i="2"/>
  <c r="T22" i="2"/>
  <c r="U24" i="2"/>
  <c r="T24" i="2"/>
  <c r="P26" i="2"/>
  <c r="Q26" i="2"/>
  <c r="T34" i="2"/>
  <c r="R35" i="2"/>
  <c r="T44" i="2"/>
  <c r="U44" i="2"/>
  <c r="U59" i="2"/>
  <c r="Q69" i="2"/>
  <c r="U69" i="2" s="1"/>
  <c r="R69" i="2"/>
  <c r="T95" i="2"/>
  <c r="U95" i="2"/>
  <c r="T19" i="3"/>
  <c r="P35" i="3"/>
  <c r="T35" i="3" s="1"/>
  <c r="U35" i="1"/>
  <c r="U10" i="1"/>
  <c r="E26" i="1"/>
  <c r="P35" i="1"/>
  <c r="T35" i="1" s="1"/>
  <c r="Q35" i="1"/>
  <c r="U53" i="1"/>
  <c r="T65" i="1"/>
  <c r="S87" i="1"/>
  <c r="T13" i="2"/>
  <c r="U13" i="2"/>
  <c r="Q32" i="2"/>
  <c r="U32" i="2" s="1"/>
  <c r="E55" i="3"/>
  <c r="Q61" i="3"/>
  <c r="U74" i="3"/>
  <c r="T74" i="3"/>
  <c r="U73" i="3"/>
  <c r="T73" i="3"/>
  <c r="T71" i="3"/>
  <c r="U71" i="3"/>
  <c r="P42" i="1"/>
  <c r="T42" i="1" s="1"/>
  <c r="P75" i="1"/>
  <c r="T75" i="1" s="1"/>
  <c r="P55" i="2"/>
  <c r="U61" i="2"/>
  <c r="T61" i="2"/>
  <c r="P73" i="2"/>
  <c r="P74" i="2"/>
  <c r="T15" i="3"/>
  <c r="U15" i="3"/>
  <c r="U26" i="3"/>
  <c r="T26" i="3"/>
  <c r="T22" i="1"/>
  <c r="T31" i="1"/>
  <c r="P55" i="1"/>
  <c r="T55" i="1" s="1"/>
  <c r="T57" i="1"/>
  <c r="T63" i="1"/>
  <c r="Q75" i="1"/>
  <c r="U75" i="1" s="1"/>
  <c r="T9" i="2"/>
  <c r="T14" i="2"/>
  <c r="U40" i="2"/>
  <c r="T50" i="2"/>
  <c r="T52" i="2"/>
  <c r="U52" i="2"/>
  <c r="Q55" i="2"/>
  <c r="T64" i="2"/>
  <c r="U64" i="2"/>
  <c r="Q73" i="2"/>
  <c r="Q74" i="2"/>
  <c r="U87" i="2"/>
  <c r="E87" i="2"/>
  <c r="E115" i="2" s="1"/>
  <c r="U115" i="2" s="1"/>
  <c r="T87" i="2"/>
  <c r="U88" i="2"/>
  <c r="U91" i="2"/>
  <c r="U22" i="3"/>
  <c r="T46" i="3"/>
  <c r="U46" i="3"/>
  <c r="U50" i="3"/>
  <c r="T50" i="3"/>
  <c r="U17" i="1"/>
  <c r="T17" i="1"/>
  <c r="U45" i="1"/>
  <c r="T54" i="1"/>
  <c r="Q55" i="1"/>
  <c r="U55" i="1" s="1"/>
  <c r="P61" i="1"/>
  <c r="Q61" i="1"/>
  <c r="Q74" i="1"/>
  <c r="P17" i="2"/>
  <c r="T17" i="2" s="1"/>
  <c r="T39" i="2"/>
  <c r="T41" i="2"/>
  <c r="U41" i="2"/>
  <c r="Q61" i="2"/>
  <c r="P87" i="2"/>
  <c r="T16" i="3"/>
  <c r="P32" i="3"/>
  <c r="T32" i="3" s="1"/>
  <c r="T54" i="3"/>
  <c r="U54" i="3"/>
  <c r="U61" i="4"/>
  <c r="T61" i="4"/>
  <c r="T12" i="1"/>
  <c r="P68" i="1"/>
  <c r="T68" i="1" s="1"/>
  <c r="U26" i="2"/>
  <c r="T26" i="2"/>
  <c r="U55" i="2"/>
  <c r="T55" i="2"/>
  <c r="U45" i="2"/>
  <c r="U68" i="2"/>
  <c r="T68" i="2"/>
  <c r="T63" i="2"/>
  <c r="T29" i="3"/>
  <c r="U29" i="3"/>
  <c r="Q32" i="3"/>
  <c r="U35" i="3"/>
  <c r="P55" i="3"/>
  <c r="E69" i="3"/>
  <c r="U68" i="1"/>
  <c r="Q69" i="1"/>
  <c r="U69" i="1" s="1"/>
  <c r="U93" i="1"/>
  <c r="T93" i="1"/>
  <c r="U17" i="2"/>
  <c r="P42" i="2"/>
  <c r="T42" i="2" s="1"/>
  <c r="Q26" i="3"/>
  <c r="U39" i="3"/>
  <c r="T39" i="3"/>
  <c r="T66" i="3"/>
  <c r="U66" i="3"/>
  <c r="Q68" i="3"/>
  <c r="P74" i="3"/>
  <c r="U32" i="4"/>
  <c r="Q87" i="1"/>
  <c r="U23" i="2"/>
  <c r="T28" i="2"/>
  <c r="Q35" i="2"/>
  <c r="P68" i="2"/>
  <c r="T30" i="3"/>
  <c r="T57" i="3"/>
  <c r="U57" i="3"/>
  <c r="T61" i="3"/>
  <c r="U35" i="4"/>
  <c r="T35" i="4"/>
  <c r="U87" i="1"/>
  <c r="E87" i="1"/>
  <c r="E115" i="1" s="1"/>
  <c r="U115" i="1" s="1"/>
  <c r="T87" i="1"/>
  <c r="P87" i="1"/>
  <c r="U74" i="2"/>
  <c r="T74" i="2"/>
  <c r="U73" i="2"/>
  <c r="T73" i="2"/>
  <c r="U17" i="3"/>
  <c r="T17" i="3"/>
  <c r="T42" i="3"/>
  <c r="S68" i="3"/>
  <c r="R69" i="3"/>
  <c r="S73" i="3"/>
  <c r="R74" i="3"/>
  <c r="U89" i="3"/>
  <c r="U20" i="4"/>
  <c r="U31" i="4"/>
  <c r="R32" i="4"/>
  <c r="U34" i="4"/>
  <c r="R35" i="4"/>
  <c r="U48" i="4"/>
  <c r="U58" i="4"/>
  <c r="U66" i="4"/>
  <c r="U90" i="4"/>
  <c r="T14" i="5"/>
  <c r="U15" i="5"/>
  <c r="S17" i="5"/>
  <c r="T23" i="5"/>
  <c r="U31" i="5"/>
  <c r="T39" i="5"/>
  <c r="U48" i="5"/>
  <c r="T53" i="5"/>
  <c r="U68" i="5"/>
  <c r="T68" i="5"/>
  <c r="T71" i="5"/>
  <c r="R73" i="5"/>
  <c r="Q74" i="5"/>
  <c r="U87" i="5"/>
  <c r="E87" i="5"/>
  <c r="E115" i="5" s="1"/>
  <c r="U115" i="5" s="1"/>
  <c r="T87" i="5"/>
  <c r="U88" i="5"/>
  <c r="U92" i="5"/>
  <c r="U14" i="6"/>
  <c r="P17" i="6"/>
  <c r="T24" i="6"/>
  <c r="U35" i="6"/>
  <c r="T35" i="6"/>
  <c r="T39" i="6"/>
  <c r="U53" i="6"/>
  <c r="U65" i="6"/>
  <c r="U87" i="6"/>
  <c r="E87" i="6"/>
  <c r="E115" i="6" s="1"/>
  <c r="U115" i="6" s="1"/>
  <c r="T87" i="6"/>
  <c r="T88" i="6"/>
  <c r="U96" i="6"/>
  <c r="U28" i="7"/>
  <c r="T28" i="7"/>
  <c r="U32" i="7"/>
  <c r="Q42" i="3"/>
  <c r="U42" i="3" s="1"/>
  <c r="P61" i="3"/>
  <c r="P26" i="4"/>
  <c r="Q55" i="4"/>
  <c r="P61" i="4"/>
  <c r="T67" i="4"/>
  <c r="Q74" i="4"/>
  <c r="P75" i="4"/>
  <c r="T75" i="4" s="1"/>
  <c r="S87" i="4"/>
  <c r="T10" i="5"/>
  <c r="E32" i="5"/>
  <c r="Q69" i="5"/>
  <c r="U69" i="5" s="1"/>
  <c r="Q17" i="6"/>
  <c r="U26" i="6"/>
  <c r="T26" i="6"/>
  <c r="U32" i="6"/>
  <c r="T32" i="6"/>
  <c r="T40" i="6"/>
  <c r="P69" i="6"/>
  <c r="T69" i="6" s="1"/>
  <c r="P74" i="6"/>
  <c r="U14" i="7"/>
  <c r="T14" i="7"/>
  <c r="U69" i="4"/>
  <c r="U17" i="4"/>
  <c r="T17" i="4"/>
  <c r="Q26" i="4"/>
  <c r="U42" i="4"/>
  <c r="T42" i="4"/>
  <c r="P42" i="4"/>
  <c r="Q61" i="4"/>
  <c r="Q75" i="4"/>
  <c r="U75" i="4" s="1"/>
  <c r="T69" i="5"/>
  <c r="U17" i="5"/>
  <c r="Q115" i="5"/>
  <c r="Q114" i="5"/>
  <c r="T45" i="6"/>
  <c r="U61" i="6"/>
  <c r="T61" i="6"/>
  <c r="P68" i="6"/>
  <c r="P73" i="6"/>
  <c r="Q115" i="6"/>
  <c r="Q114" i="6"/>
  <c r="U35" i="7"/>
  <c r="T35" i="7"/>
  <c r="U35" i="9"/>
  <c r="T35" i="9"/>
  <c r="Q87" i="2"/>
  <c r="U55" i="3"/>
  <c r="T55" i="3"/>
  <c r="U87" i="3"/>
  <c r="E87" i="3"/>
  <c r="E115" i="3" s="1"/>
  <c r="T115" i="3" s="1"/>
  <c r="T87" i="3"/>
  <c r="T93" i="3"/>
  <c r="T13" i="4"/>
  <c r="T24" i="4"/>
  <c r="T41" i="4"/>
  <c r="Q42" i="4"/>
  <c r="T44" i="4"/>
  <c r="T52" i="4"/>
  <c r="U72" i="4"/>
  <c r="P26" i="5"/>
  <c r="T28" i="5"/>
  <c r="T37" i="5"/>
  <c r="T59" i="5"/>
  <c r="T65" i="5"/>
  <c r="U74" i="5"/>
  <c r="T74" i="5"/>
  <c r="U73" i="5"/>
  <c r="T73" i="5"/>
  <c r="R87" i="5"/>
  <c r="Q68" i="6"/>
  <c r="Q73" i="6"/>
  <c r="U26" i="7"/>
  <c r="T26" i="7"/>
  <c r="U61" i="10"/>
  <c r="T61" i="10"/>
  <c r="P87" i="3"/>
  <c r="P68" i="4"/>
  <c r="P69" i="4"/>
  <c r="T69" i="4" s="1"/>
  <c r="Q26" i="5"/>
  <c r="P42" i="5"/>
  <c r="T42" i="5" s="1"/>
  <c r="S87" i="5"/>
  <c r="P26" i="6"/>
  <c r="U13" i="7"/>
  <c r="T13" i="7"/>
  <c r="U88" i="1"/>
  <c r="S87" i="2"/>
  <c r="U68" i="3"/>
  <c r="T68" i="3"/>
  <c r="Q87" i="3"/>
  <c r="U55" i="4"/>
  <c r="T55" i="4"/>
  <c r="T68" i="4"/>
  <c r="Q68" i="4"/>
  <c r="U68" i="4" s="1"/>
  <c r="U87" i="4"/>
  <c r="E87" i="4"/>
  <c r="E115" i="4" s="1"/>
  <c r="T87" i="4"/>
  <c r="P17" i="5"/>
  <c r="T17" i="5" s="1"/>
  <c r="P32" i="5"/>
  <c r="Q32" i="5"/>
  <c r="T38" i="5"/>
  <c r="Q42" i="5"/>
  <c r="U42" i="5" s="1"/>
  <c r="P55" i="5"/>
  <c r="Q32" i="6"/>
  <c r="P55" i="6"/>
  <c r="T55" i="6" s="1"/>
  <c r="Q61" i="6"/>
  <c r="T67" i="6"/>
  <c r="T72" i="6"/>
  <c r="U88" i="6"/>
  <c r="T10" i="7"/>
  <c r="U25" i="7"/>
  <c r="T25" i="7"/>
  <c r="Q32" i="7"/>
  <c r="U61" i="9"/>
  <c r="T61" i="9"/>
  <c r="R87" i="3"/>
  <c r="T38" i="4"/>
  <c r="T49" i="4"/>
  <c r="T59" i="4"/>
  <c r="P87" i="4"/>
  <c r="U55" i="5"/>
  <c r="T55" i="5"/>
  <c r="U45" i="5"/>
  <c r="Q55" i="5"/>
  <c r="P61" i="5"/>
  <c r="P75" i="5"/>
  <c r="T75" i="5" s="1"/>
  <c r="U25" i="6"/>
  <c r="U40" i="6"/>
  <c r="T50" i="6"/>
  <c r="Q55" i="6"/>
  <c r="U55" i="6" s="1"/>
  <c r="T93" i="6"/>
  <c r="P26" i="7"/>
  <c r="U61" i="7"/>
  <c r="T61" i="7"/>
  <c r="U26" i="8"/>
  <c r="T26" i="8"/>
  <c r="U61" i="8"/>
  <c r="T61" i="8"/>
  <c r="U32" i="9"/>
  <c r="T32" i="9"/>
  <c r="S87" i="3"/>
  <c r="T9" i="4"/>
  <c r="T37" i="4"/>
  <c r="U73" i="4"/>
  <c r="T73" i="4"/>
  <c r="U74" i="4"/>
  <c r="T74" i="4"/>
  <c r="Q87" i="4"/>
  <c r="T9" i="5"/>
  <c r="U26" i="5"/>
  <c r="T26" i="5"/>
  <c r="U35" i="5"/>
  <c r="Q75" i="5"/>
  <c r="U75" i="5" s="1"/>
  <c r="T19" i="6"/>
  <c r="T30" i="6"/>
  <c r="U45" i="6"/>
  <c r="U68" i="6"/>
  <c r="T68" i="6"/>
  <c r="T63" i="6"/>
  <c r="P75" i="6"/>
  <c r="T75" i="6" s="1"/>
  <c r="S87" i="6"/>
  <c r="U38" i="7"/>
  <c r="U49" i="7"/>
  <c r="U60" i="7"/>
  <c r="U68" i="7"/>
  <c r="T68" i="7"/>
  <c r="Q87" i="7"/>
  <c r="U92" i="7"/>
  <c r="U12" i="8"/>
  <c r="U23" i="8"/>
  <c r="U40" i="8"/>
  <c r="S42" i="8"/>
  <c r="U55" i="8"/>
  <c r="T55" i="8"/>
  <c r="U51" i="8"/>
  <c r="R61" i="8"/>
  <c r="U87" i="8"/>
  <c r="E87" i="8"/>
  <c r="E115" i="8" s="1"/>
  <c r="U115" i="8" s="1"/>
  <c r="T87" i="8"/>
  <c r="U94" i="8"/>
  <c r="U14" i="9"/>
  <c r="U25" i="9"/>
  <c r="R26" i="9"/>
  <c r="U28" i="9"/>
  <c r="U52" i="9"/>
  <c r="S61" i="9"/>
  <c r="U34" i="10"/>
  <c r="Q75" i="10"/>
  <c r="U75" i="10" s="1"/>
  <c r="U22" i="11"/>
  <c r="T22" i="11"/>
  <c r="P32" i="11"/>
  <c r="T40" i="11"/>
  <c r="P55" i="11"/>
  <c r="U44" i="12"/>
  <c r="T44" i="12"/>
  <c r="U52" i="12"/>
  <c r="T52" i="12"/>
  <c r="Q61" i="12"/>
  <c r="U17" i="6"/>
  <c r="T17" i="6"/>
  <c r="Q26" i="6"/>
  <c r="U42" i="6"/>
  <c r="P42" i="6"/>
  <c r="T42" i="6" s="1"/>
  <c r="Q75" i="6"/>
  <c r="U75" i="6" s="1"/>
  <c r="Q17" i="7"/>
  <c r="U17" i="7" s="1"/>
  <c r="R32" i="7"/>
  <c r="R35" i="7"/>
  <c r="P55" i="7"/>
  <c r="T55" i="7" s="1"/>
  <c r="Q68" i="7"/>
  <c r="P69" i="7"/>
  <c r="T69" i="7" s="1"/>
  <c r="Q73" i="7"/>
  <c r="P74" i="7"/>
  <c r="R87" i="7"/>
  <c r="P32" i="8"/>
  <c r="T32" i="8" s="1"/>
  <c r="P35" i="8"/>
  <c r="S61" i="8"/>
  <c r="P87" i="8"/>
  <c r="S26" i="9"/>
  <c r="Q68" i="9"/>
  <c r="R87" i="9"/>
  <c r="U39" i="10"/>
  <c r="T39" i="10"/>
  <c r="U35" i="11"/>
  <c r="U26" i="12"/>
  <c r="T26" i="12"/>
  <c r="P35" i="12"/>
  <c r="Q55" i="7"/>
  <c r="U55" i="7" s="1"/>
  <c r="Q69" i="7"/>
  <c r="U69" i="7" s="1"/>
  <c r="Q74" i="7"/>
  <c r="P75" i="7"/>
  <c r="T75" i="7" s="1"/>
  <c r="P17" i="8"/>
  <c r="Q32" i="8"/>
  <c r="Q35" i="8"/>
  <c r="U35" i="8" s="1"/>
  <c r="U68" i="8"/>
  <c r="T68" i="8"/>
  <c r="P68" i="8"/>
  <c r="P73" i="8"/>
  <c r="Q115" i="8"/>
  <c r="Q114" i="8"/>
  <c r="T55" i="9"/>
  <c r="U24" i="10"/>
  <c r="T24" i="10"/>
  <c r="U50" i="10"/>
  <c r="T50" i="10"/>
  <c r="P55" i="10"/>
  <c r="T55" i="10" s="1"/>
  <c r="U93" i="11"/>
  <c r="T93" i="11"/>
  <c r="U13" i="12"/>
  <c r="T13" i="12"/>
  <c r="R87" i="4"/>
  <c r="P87" i="5"/>
  <c r="U74" i="6"/>
  <c r="T74" i="6"/>
  <c r="U73" i="6"/>
  <c r="T73" i="6"/>
  <c r="T17" i="7"/>
  <c r="U42" i="7"/>
  <c r="T42" i="7"/>
  <c r="T45" i="7"/>
  <c r="T53" i="7"/>
  <c r="T65" i="7"/>
  <c r="T88" i="7"/>
  <c r="T96" i="7"/>
  <c r="T16" i="8"/>
  <c r="T19" i="8"/>
  <c r="T30" i="8"/>
  <c r="T47" i="8"/>
  <c r="T58" i="8"/>
  <c r="T67" i="8"/>
  <c r="T72" i="8"/>
  <c r="R87" i="8"/>
  <c r="T90" i="8"/>
  <c r="T10" i="9"/>
  <c r="T21" i="9"/>
  <c r="T38" i="9"/>
  <c r="T49" i="9"/>
  <c r="U59" i="9"/>
  <c r="T66" i="9"/>
  <c r="U74" i="9"/>
  <c r="T74" i="9"/>
  <c r="U73" i="9"/>
  <c r="T73" i="9"/>
  <c r="T71" i="9"/>
  <c r="Q26" i="11"/>
  <c r="U39" i="11"/>
  <c r="T39" i="11"/>
  <c r="U50" i="11"/>
  <c r="T50" i="11"/>
  <c r="T24" i="7"/>
  <c r="T41" i="7"/>
  <c r="T44" i="7"/>
  <c r="T52" i="7"/>
  <c r="T64" i="7"/>
  <c r="T95" i="7"/>
  <c r="T15" i="8"/>
  <c r="T29" i="8"/>
  <c r="T46" i="8"/>
  <c r="T54" i="8"/>
  <c r="T57" i="8"/>
  <c r="T66" i="8"/>
  <c r="S87" i="8"/>
  <c r="Q75" i="9"/>
  <c r="U75" i="9" s="1"/>
  <c r="P42" i="10"/>
  <c r="T42" i="10" s="1"/>
  <c r="U11" i="11"/>
  <c r="T11" i="11"/>
  <c r="U32" i="11"/>
  <c r="T32" i="11"/>
  <c r="Q61" i="11"/>
  <c r="P74" i="11"/>
  <c r="U15" i="12"/>
  <c r="P87" i="6"/>
  <c r="U74" i="7"/>
  <c r="T74" i="7"/>
  <c r="U73" i="7"/>
  <c r="T73" i="7"/>
  <c r="U17" i="8"/>
  <c r="T17" i="8"/>
  <c r="U42" i="8"/>
  <c r="Q55" i="9"/>
  <c r="U55" i="9" s="1"/>
  <c r="P61" i="9"/>
  <c r="Q73" i="9"/>
  <c r="P35" i="10"/>
  <c r="T35" i="10" s="1"/>
  <c r="U91" i="10"/>
  <c r="T91" i="10"/>
  <c r="U24" i="12"/>
  <c r="T24" i="12"/>
  <c r="Q26" i="12"/>
  <c r="T35" i="12"/>
  <c r="U41" i="12"/>
  <c r="T41" i="12"/>
  <c r="U61" i="12"/>
  <c r="T61" i="12"/>
  <c r="U87" i="7"/>
  <c r="E87" i="7"/>
  <c r="E115" i="7" s="1"/>
  <c r="U115" i="7" s="1"/>
  <c r="T87" i="7"/>
  <c r="U32" i="8"/>
  <c r="T35" i="8"/>
  <c r="U87" i="9"/>
  <c r="E87" i="9"/>
  <c r="E115" i="9" s="1"/>
  <c r="T87" i="9"/>
  <c r="U88" i="9"/>
  <c r="U91" i="9"/>
  <c r="U17" i="10"/>
  <c r="T69" i="10"/>
  <c r="T9" i="10"/>
  <c r="U13" i="10"/>
  <c r="T13" i="10"/>
  <c r="T37" i="10"/>
  <c r="P32" i="12"/>
  <c r="T32" i="12" s="1"/>
  <c r="P42" i="12"/>
  <c r="P87" i="7"/>
  <c r="T63" i="8"/>
  <c r="U73" i="8"/>
  <c r="T73" i="8"/>
  <c r="U74" i="8"/>
  <c r="T74" i="8"/>
  <c r="U42" i="9"/>
  <c r="T42" i="9"/>
  <c r="T45" i="9"/>
  <c r="P87" i="9"/>
  <c r="U11" i="10"/>
  <c r="U20" i="10"/>
  <c r="U32" i="10"/>
  <c r="T32" i="10"/>
  <c r="P69" i="11"/>
  <c r="T69" i="11" s="1"/>
  <c r="Q73" i="11"/>
  <c r="T14" i="12"/>
  <c r="U64" i="12"/>
  <c r="T64" i="12"/>
  <c r="Q69" i="9"/>
  <c r="U69" i="9" s="1"/>
  <c r="Q74" i="9"/>
  <c r="P75" i="9"/>
  <c r="T75" i="9" s="1"/>
  <c r="S87" i="9"/>
  <c r="P17" i="10"/>
  <c r="T17" i="10" s="1"/>
  <c r="Q32" i="10"/>
  <c r="Q35" i="10"/>
  <c r="U35" i="10" s="1"/>
  <c r="U68" i="10"/>
  <c r="T68" i="10"/>
  <c r="P68" i="10"/>
  <c r="P73" i="10"/>
  <c r="Q87" i="10"/>
  <c r="U40" i="11"/>
  <c r="T55" i="11"/>
  <c r="U51" i="11"/>
  <c r="R61" i="11"/>
  <c r="U87" i="11"/>
  <c r="E87" i="11"/>
  <c r="E115" i="11" s="1"/>
  <c r="T115" i="11" s="1"/>
  <c r="T87" i="11"/>
  <c r="U94" i="11"/>
  <c r="U14" i="12"/>
  <c r="U25" i="12"/>
  <c r="R26" i="12"/>
  <c r="U28" i="12"/>
  <c r="U53" i="12"/>
  <c r="S55" i="12"/>
  <c r="U65" i="12"/>
  <c r="S69" i="12"/>
  <c r="S74" i="12"/>
  <c r="R75" i="12"/>
  <c r="T95" i="12"/>
  <c r="U96" i="12"/>
  <c r="U98" i="10"/>
  <c r="E97" i="10"/>
  <c r="T97" i="10" s="1"/>
  <c r="R87" i="10"/>
  <c r="U26" i="11"/>
  <c r="T26" i="11"/>
  <c r="P87" i="11"/>
  <c r="U73" i="12"/>
  <c r="T73" i="12"/>
  <c r="U74" i="12"/>
  <c r="T74" i="12"/>
  <c r="E82" i="3"/>
  <c r="E82" i="2"/>
  <c r="S97" i="11"/>
  <c r="M114" i="11"/>
  <c r="S114" i="11" s="1"/>
  <c r="U98" i="6"/>
  <c r="T98" i="6"/>
  <c r="S87" i="10"/>
  <c r="U68" i="11"/>
  <c r="T68" i="11"/>
  <c r="P68" i="11"/>
  <c r="P73" i="11"/>
  <c r="Q87" i="11"/>
  <c r="U55" i="12"/>
  <c r="T55" i="12"/>
  <c r="U87" i="12"/>
  <c r="E87" i="12"/>
  <c r="E115" i="12" s="1"/>
  <c r="U115" i="12" s="1"/>
  <c r="T87" i="12"/>
  <c r="E82" i="9"/>
  <c r="U103" i="10"/>
  <c r="T103" i="10"/>
  <c r="U103" i="9"/>
  <c r="T103" i="9"/>
  <c r="T101" i="10"/>
  <c r="U101" i="10"/>
  <c r="U107" i="7"/>
  <c r="T107" i="7"/>
  <c r="T41" i="10"/>
  <c r="Q42" i="10"/>
  <c r="U42" i="10" s="1"/>
  <c r="T44" i="10"/>
  <c r="T52" i="10"/>
  <c r="P61" i="10"/>
  <c r="T64" i="10"/>
  <c r="P26" i="11"/>
  <c r="T54" i="11"/>
  <c r="Q55" i="11"/>
  <c r="U55" i="11" s="1"/>
  <c r="T57" i="11"/>
  <c r="T66" i="11"/>
  <c r="Q69" i="11"/>
  <c r="U69" i="11" s="1"/>
  <c r="T71" i="11"/>
  <c r="Q74" i="11"/>
  <c r="P75" i="11"/>
  <c r="T75" i="11" s="1"/>
  <c r="S87" i="11"/>
  <c r="P17" i="12"/>
  <c r="T17" i="12" s="1"/>
  <c r="Q32" i="12"/>
  <c r="U32" i="12" s="1"/>
  <c r="Q35" i="12"/>
  <c r="U35" i="12" s="1"/>
  <c r="U68" i="12"/>
  <c r="T68" i="12"/>
  <c r="P68" i="12"/>
  <c r="P73" i="12"/>
  <c r="Q87" i="12"/>
  <c r="U98" i="1"/>
  <c r="U103" i="7"/>
  <c r="T103" i="7"/>
  <c r="U110" i="6"/>
  <c r="T110" i="6"/>
  <c r="T23" i="10"/>
  <c r="T40" i="10"/>
  <c r="T51" i="10"/>
  <c r="U74" i="10"/>
  <c r="T74" i="10"/>
  <c r="U73" i="10"/>
  <c r="T73" i="10"/>
  <c r="T94" i="10"/>
  <c r="T17" i="11"/>
  <c r="T14" i="11"/>
  <c r="T25" i="11"/>
  <c r="T28" i="11"/>
  <c r="U42" i="11"/>
  <c r="T45" i="11"/>
  <c r="T53" i="11"/>
  <c r="T65" i="11"/>
  <c r="Q75" i="11"/>
  <c r="U75" i="11" s="1"/>
  <c r="Q17" i="12"/>
  <c r="T30" i="12"/>
  <c r="P55" i="12"/>
  <c r="Q68" i="12"/>
  <c r="P69" i="12"/>
  <c r="T69" i="12" s="1"/>
  <c r="Q73" i="12"/>
  <c r="P74" i="12"/>
  <c r="R87" i="12"/>
  <c r="T90" i="12"/>
  <c r="U102" i="1"/>
  <c r="T104" i="1"/>
  <c r="T98" i="12"/>
  <c r="T98" i="11"/>
  <c r="U104" i="11"/>
  <c r="T106" i="11"/>
  <c r="M114" i="4"/>
  <c r="S114" i="4" s="1"/>
  <c r="S97" i="4"/>
  <c r="U68" i="9"/>
  <c r="T68" i="9"/>
  <c r="Q87" i="9"/>
  <c r="U63" i="10"/>
  <c r="U87" i="10"/>
  <c r="E87" i="10"/>
  <c r="E115" i="10" s="1"/>
  <c r="U115" i="10" s="1"/>
  <c r="T87" i="10"/>
  <c r="T93" i="10"/>
  <c r="T13" i="11"/>
  <c r="T24" i="11"/>
  <c r="T41" i="11"/>
  <c r="T44" i="11"/>
  <c r="U45" i="11"/>
  <c r="T52" i="11"/>
  <c r="T64" i="11"/>
  <c r="T95" i="11"/>
  <c r="T15" i="12"/>
  <c r="T29" i="12"/>
  <c r="T46" i="12"/>
  <c r="T54" i="12"/>
  <c r="T57" i="12"/>
  <c r="T66" i="12"/>
  <c r="T71" i="12"/>
  <c r="S87" i="12"/>
  <c r="T89" i="12"/>
  <c r="U110" i="1"/>
  <c r="T112" i="1"/>
  <c r="T100" i="12"/>
  <c r="T104" i="12"/>
  <c r="T106" i="12"/>
  <c r="U101" i="7"/>
  <c r="T101" i="7"/>
  <c r="U104" i="6"/>
  <c r="T104" i="6"/>
  <c r="U26" i="10"/>
  <c r="T26" i="10"/>
  <c r="P87" i="10"/>
  <c r="T63" i="11"/>
  <c r="U74" i="11"/>
  <c r="T74" i="11"/>
  <c r="U73" i="11"/>
  <c r="T73" i="11"/>
  <c r="U69" i="12"/>
  <c r="U17" i="12"/>
  <c r="U42" i="12"/>
  <c r="T42" i="12"/>
  <c r="T45" i="12"/>
  <c r="U71" i="12"/>
  <c r="T88" i="12"/>
  <c r="E82" i="11"/>
  <c r="E82" i="10"/>
  <c r="E82" i="7"/>
  <c r="E82" i="6"/>
  <c r="E97" i="12"/>
  <c r="E114" i="12" s="1"/>
  <c r="T102" i="12"/>
  <c r="T108" i="12"/>
  <c r="R97" i="10"/>
  <c r="T107" i="10"/>
  <c r="U107" i="10"/>
  <c r="U100" i="6"/>
  <c r="T100" i="6"/>
  <c r="T98" i="5"/>
  <c r="U98" i="5"/>
  <c r="U106" i="9"/>
  <c r="T108" i="9"/>
  <c r="U112" i="9"/>
  <c r="T104" i="8"/>
  <c r="T106" i="8"/>
  <c r="T111" i="5"/>
  <c r="T101" i="4"/>
  <c r="U103" i="4"/>
  <c r="T99" i="3"/>
  <c r="T107" i="3"/>
  <c r="M114" i="9"/>
  <c r="S114" i="9" s="1"/>
  <c r="T98" i="2"/>
  <c r="T100" i="2"/>
  <c r="T102" i="2"/>
  <c r="T110" i="2"/>
  <c r="N114" i="2"/>
  <c r="S97" i="8"/>
  <c r="U98" i="2"/>
  <c r="T107" i="9"/>
  <c r="T109" i="9"/>
  <c r="U103" i="8"/>
  <c r="T105" i="8"/>
  <c r="U109" i="8"/>
  <c r="U108" i="5"/>
  <c r="T112" i="5"/>
  <c r="T98" i="4"/>
  <c r="T100" i="4"/>
  <c r="T102" i="4"/>
  <c r="T104" i="4"/>
  <c r="T112" i="4"/>
  <c r="U102" i="3"/>
  <c r="U110" i="3"/>
  <c r="T106" i="10"/>
  <c r="U111" i="8"/>
  <c r="U98" i="7"/>
  <c r="T106" i="4"/>
  <c r="T108" i="4"/>
  <c r="T110" i="4"/>
  <c r="U104" i="3"/>
  <c r="U112" i="3"/>
  <c r="U100" i="7"/>
  <c r="T102" i="7"/>
  <c r="T99" i="6"/>
  <c r="R97" i="5"/>
  <c r="E97" i="4"/>
  <c r="E114" i="4" s="1"/>
  <c r="R97" i="2"/>
  <c r="U109" i="2"/>
  <c r="U106" i="1"/>
  <c r="U103" i="12"/>
  <c r="U111" i="12"/>
  <c r="U100" i="11"/>
  <c r="U108" i="11"/>
  <c r="U97" i="10"/>
  <c r="U105" i="10"/>
  <c r="U102" i="9"/>
  <c r="U110" i="9"/>
  <c r="U99" i="8"/>
  <c r="U107" i="8"/>
  <c r="U104" i="7"/>
  <c r="U112" i="7"/>
  <c r="E97" i="6"/>
  <c r="U101" i="6"/>
  <c r="U109" i="6"/>
  <c r="U111" i="4"/>
  <c r="U100" i="3"/>
  <c r="U108" i="3"/>
  <c r="U115" i="3"/>
  <c r="U105" i="2"/>
  <c r="S97" i="1"/>
  <c r="T100" i="1"/>
  <c r="T108" i="1"/>
  <c r="T105" i="12"/>
  <c r="T102" i="11"/>
  <c r="T110" i="11"/>
  <c r="T99" i="10"/>
  <c r="E97" i="7"/>
  <c r="R97" i="6"/>
  <c r="S97" i="5"/>
  <c r="T115" i="5"/>
  <c r="T99" i="2"/>
  <c r="T107" i="2"/>
  <c r="E97" i="8"/>
  <c r="R97" i="7"/>
  <c r="S97" i="6"/>
  <c r="T104" i="2"/>
  <c r="T112" i="2"/>
  <c r="T99" i="12"/>
  <c r="L114" i="11"/>
  <c r="R114" i="11" s="1"/>
  <c r="M114" i="10"/>
  <c r="S114" i="10" s="1"/>
  <c r="E97" i="9"/>
  <c r="T115" i="7"/>
  <c r="T102" i="5"/>
  <c r="T110" i="5"/>
  <c r="T99" i="4"/>
  <c r="T107" i="4"/>
  <c r="L114" i="3"/>
  <c r="R114" i="3" s="1"/>
  <c r="T101" i="2"/>
  <c r="E114" i="2"/>
  <c r="M114" i="2"/>
  <c r="S114" i="2" s="1"/>
  <c r="U99" i="4"/>
  <c r="E97" i="11"/>
  <c r="E97" i="3"/>
  <c r="T98" i="3"/>
  <c r="T106" i="3"/>
  <c r="T115" i="2"/>
  <c r="E97" i="1"/>
  <c r="E97" i="5"/>
  <c r="T61" i="5" l="1"/>
  <c r="T61" i="1"/>
  <c r="T61" i="11"/>
  <c r="T26" i="4"/>
  <c r="T115" i="1"/>
  <c r="U97" i="4"/>
  <c r="P114" i="12"/>
  <c r="U32" i="3"/>
  <c r="U97" i="2"/>
  <c r="T115" i="8"/>
  <c r="U35" i="2"/>
  <c r="T115" i="6"/>
  <c r="T97" i="12"/>
  <c r="U97" i="12"/>
  <c r="E114" i="10"/>
  <c r="U114" i="10" s="1"/>
  <c r="Q115" i="9"/>
  <c r="Q114" i="9"/>
  <c r="U115" i="9"/>
  <c r="T115" i="9"/>
  <c r="Q115" i="7"/>
  <c r="Q114" i="7"/>
  <c r="P115" i="3"/>
  <c r="P114" i="3"/>
  <c r="Q115" i="12"/>
  <c r="Q114" i="12"/>
  <c r="P115" i="5"/>
  <c r="P114" i="5"/>
  <c r="P115" i="8"/>
  <c r="P114" i="8"/>
  <c r="Q115" i="10"/>
  <c r="Q114" i="10"/>
  <c r="P115" i="4"/>
  <c r="P114" i="4"/>
  <c r="Q115" i="3"/>
  <c r="Q114" i="3"/>
  <c r="P115" i="2"/>
  <c r="P114" i="2"/>
  <c r="Q115" i="4"/>
  <c r="Q114" i="4"/>
  <c r="U115" i="4"/>
  <c r="T115" i="4"/>
  <c r="Q115" i="1"/>
  <c r="Q114" i="1"/>
  <c r="T115" i="12"/>
  <c r="P115" i="10"/>
  <c r="P114" i="10"/>
  <c r="T97" i="4"/>
  <c r="U32" i="5"/>
  <c r="T32" i="5"/>
  <c r="P115" i="1"/>
  <c r="P114" i="1"/>
  <c r="U26" i="1"/>
  <c r="T26" i="1"/>
  <c r="P115" i="7"/>
  <c r="P114" i="7"/>
  <c r="P115" i="6"/>
  <c r="P114" i="6"/>
  <c r="Q115" i="2"/>
  <c r="Q114" i="2"/>
  <c r="T115" i="10"/>
  <c r="U115" i="11"/>
  <c r="Q115" i="11"/>
  <c r="Q114" i="11"/>
  <c r="P115" i="11"/>
  <c r="P114" i="11"/>
  <c r="P115" i="9"/>
  <c r="P114" i="9"/>
  <c r="E114" i="11"/>
  <c r="U97" i="11"/>
  <c r="T97" i="11"/>
  <c r="E114" i="5"/>
  <c r="U97" i="5"/>
  <c r="T97" i="5"/>
  <c r="U97" i="7"/>
  <c r="T97" i="7"/>
  <c r="E114" i="7"/>
  <c r="U97" i="9"/>
  <c r="T97" i="9"/>
  <c r="E114" i="9"/>
  <c r="E114" i="6"/>
  <c r="U97" i="6"/>
  <c r="T97" i="6"/>
  <c r="U114" i="2"/>
  <c r="T114" i="2"/>
  <c r="U97" i="8"/>
  <c r="T97" i="8"/>
  <c r="E114" i="8"/>
  <c r="E114" i="1"/>
  <c r="U97" i="1"/>
  <c r="T97" i="1"/>
  <c r="U114" i="4"/>
  <c r="T114" i="4"/>
  <c r="E114" i="3"/>
  <c r="U97" i="3"/>
  <c r="T97" i="3"/>
  <c r="U114" i="12"/>
  <c r="T114" i="12"/>
  <c r="T114" i="10" l="1"/>
  <c r="U114" i="1"/>
  <c r="T114" i="1"/>
  <c r="U114" i="6"/>
  <c r="T114" i="6"/>
  <c r="U114" i="3"/>
  <c r="T114" i="3"/>
  <c r="U114" i="8"/>
  <c r="T114" i="8"/>
  <c r="U114" i="9"/>
  <c r="T114" i="9"/>
  <c r="U114" i="5"/>
  <c r="T114" i="5"/>
  <c r="T114" i="7"/>
  <c r="U114" i="7"/>
  <c r="U114" i="11"/>
  <c r="T114" i="11"/>
</calcChain>
</file>

<file path=xl/sharedStrings.xml><?xml version="1.0" encoding="utf-8"?>
<sst xmlns="http://schemas.openxmlformats.org/spreadsheetml/2006/main" count="4432" uniqueCount="139">
  <si>
    <t>Figures Finalised as at 2026/01/30</t>
  </si>
  <si>
    <t/>
  </si>
  <si>
    <t>2nd Quarter Ended 31 December 2025</t>
  </si>
  <si>
    <t>CONDITIONAL GRANTS TRANSFERRED FROM NATIONAL DEPARTMENTS AND ACTUAL PAYMENTS MADE BY MUNICIPALITIES: PRELIMINARY RESULTS</t>
  </si>
  <si>
    <t>AGGREGRATED INFORMATION FOR GAUTENG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</si>
  <si>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</si>
  <si>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</si>
  <si>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</si>
  <si>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</si>
  <si>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</si>
  <si>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</si>
  <si>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2nd Q</t>
  </si>
  <si>
    <t>% Changes for the 2nd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</si>
  <si>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</si>
  <si>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</si>
  <si>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</si>
  <si>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</si>
  <si>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</si>
  <si>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2025/26</t>
  </si>
  <si>
    <t>Approved payment schedule</t>
  </si>
  <si>
    <t>Transferred to municipalities for direct grants</t>
  </si>
  <si>
    <t>Actual expenditure National Department by 30 September 2025</t>
  </si>
  <si>
    <t>Actual expenditure by municipalities by 30 September 2025</t>
  </si>
  <si>
    <t>Actual expenditure National Department by 31 December 2025</t>
  </si>
  <si>
    <t>Actual expenditure by municipalities by 31 December 2025</t>
  </si>
  <si>
    <t>Actual expenditure National Department by 31 March 2026</t>
  </si>
  <si>
    <t>Actual expenditure by municipalities by 31 March 2026</t>
  </si>
  <si>
    <t>Actual expenditure National Department by 30 June 2026</t>
  </si>
  <si>
    <t>Actual expenditure by municipalities by 30 June 2026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</si>
  <si>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</si>
  <si>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</si>
  <si>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</si>
  <si>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</si>
  <si>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</si>
  <si>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</si>
  <si>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</si>
  <si>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</si>
  <si>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</si>
  <si>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</si>
  <si>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</si>
  <si>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Urban Development Financing Grant (Schedule 4B)</t>
  </si>
  <si>
    <t>Neighbourhood Development Partnership (Schedule 5B)</t>
  </si>
  <si>
    <t>Neighbourhood Development Partnership (Schedule 6B)</t>
  </si>
  <si>
    <t>Smart Meter Grant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</si>
  <si>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</si>
  <si>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</si>
  <si>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</si>
  <si>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</si>
  <si>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</si>
  <si>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</si>
  <si>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</si>
  <si>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</si>
  <si>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</si>
  <si>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</si>
  <si>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</si>
  <si>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</si>
  <si>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</si>
  <si>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</si>
  <si>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</si>
  <si>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</si>
  <si>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</si>
  <si>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</si>
  <si>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</si>
  <si>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</si>
  <si>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</si>
  <si>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</si>
  <si>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</si>
  <si>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</si>
  <si>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</si>
  <si>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</si>
  <si>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</si>
  <si>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</si>
  <si>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</si>
  <si>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</si>
  <si>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</si>
  <si>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</si>
  <si>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</si>
  <si>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</si>
  <si>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</si>
  <si>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</si>
  <si>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</si>
  <si>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</si>
  <si>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</si>
  <si>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</si>
  <si>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</si>
  <si>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</si>
  <si>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</si>
  <si>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</si>
  <si>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Informal Settlements Upgrading Partnership Grant (Schedule 5B)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</si>
  <si>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</si>
  <si>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</si>
  <si>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</si>
  <si>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</si>
  <si>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</si>
  <si>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</si>
  <si>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</si>
  <si>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</si>
  <si>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</si>
  <si>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2025</t>
  </si>
  <si>
    <t>Actual expenditure Provincial Department by 31 December 2025</t>
  </si>
  <si>
    <t>Actual expenditure Provincial Department by 31 March 2026</t>
  </si>
  <si>
    <t>Actual expenditure Provincial Department by 30 June 2026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</si>
  <si>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</si>
  <si>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</si>
  <si>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</si>
  <si>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</si>
  <si>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</si>
  <si>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</si>
  <si>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</si>
  <si>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</si>
  <si>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</si>
  <si>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</si>
  <si>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</si>
  <si>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</si>
  <si>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GAUTENG: CITY OF EKURHULENI (EKU)</t>
  </si>
  <si>
    <t>GAUTENG: CITY OF JOHANNESBURG (JHB)</t>
  </si>
  <si>
    <t>GAUTENG: CITY OF TSHWANE (TSH)</t>
  </si>
  <si>
    <t>GAUTENG: EMFULENI (GT421)</t>
  </si>
  <si>
    <t>GAUTENG: MIDVAAL (GT422)</t>
  </si>
  <si>
    <t>GAUTENG: LESEDI (GT423)</t>
  </si>
  <si>
    <t>GAUTENG: SEDIBENG (DC42)</t>
  </si>
  <si>
    <t>GAUTENG: MOGALE CITY (GT481)</t>
  </si>
  <si>
    <t>GAUTENG: MERAFONG CITY (GT484)</t>
  </si>
  <si>
    <t>GAUTENG: RAND WEST CITY (GT485)</t>
  </si>
  <si>
    <t>GAUTENG: WEST RAND (DC48)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</si>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</sst>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_(* #,##0_);_(* \(#,##0\);_(* &quot;&quot;\-\ &quot;&quot;?_);_(@_)"/>
    <numFmt numFmtId="168" formatCode="0.0\%;\(0.0\%\);_(* &quot;-&quot;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5" fontId="2" fillId="0" borderId="3" xfId="0" applyNumberFormat="1" applyFont="1" applyBorder="1" applyAlignment="1">
      <alignment horizontal="center" vertical="top" wrapText="1"/>
    </xf>
    <xf numFmtId="165" fontId="2" fillId="0" borderId="0" xfId="0" applyNumberFormat="1" applyFont="1" applyAlignment="1">
      <alignment horizontal="center" vertical="top" wrapText="1"/>
    </xf>
    <xf numFmtId="166" fontId="3" fillId="0" borderId="4" xfId="0" applyNumberFormat="1" applyFont="1" applyBorder="1"/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 indent="1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Continuous" vertical="justify"/>
    </xf>
    <xf numFmtId="10" fontId="2" fillId="0" borderId="2" xfId="1" applyNumberFormat="1" applyFont="1" applyFill="1" applyBorder="1" applyAlignment="1" applyProtection="1">
      <alignment horizontal="right"/>
    </xf>
    <xf numFmtId="10" fontId="2" fillId="0" borderId="1" xfId="1" applyNumberFormat="1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left" indent="1"/>
      <protection locked="0"/>
    </xf>
    <xf numFmtId="10" fontId="2" fillId="0" borderId="3" xfId="1" applyNumberFormat="1" applyFont="1" applyFill="1" applyBorder="1" applyAlignment="1" applyProtection="1">
      <alignment horizontal="right"/>
    </xf>
    <xf numFmtId="10" fontId="2" fillId="0" borderId="4" xfId="1" applyNumberFormat="1" applyFont="1" applyFill="1" applyBorder="1" applyAlignment="1" applyProtection="1">
      <alignment horizontal="right"/>
    </xf>
    <xf numFmtId="165" fontId="3" fillId="0" borderId="3" xfId="0" applyNumberFormat="1" applyFont="1" applyBorder="1" applyAlignment="1" applyProtection="1">
      <alignment horizontal="right"/>
      <protection locked="0"/>
    </xf>
    <xf numFmtId="165" fontId="3" fillId="0" borderId="0" xfId="0" applyNumberFormat="1" applyFont="1" applyAlignment="1" applyProtection="1">
      <alignment horizontal="right"/>
      <protection locked="0"/>
    </xf>
    <xf numFmtId="0" fontId="2" fillId="0" borderId="1" xfId="0" applyFont="1" applyBorder="1"/>
    <xf numFmtId="165" fontId="2" fillId="0" borderId="3" xfId="0" applyNumberFormat="1" applyFont="1" applyBorder="1"/>
    <xf numFmtId="165" fontId="2" fillId="0" borderId="0" xfId="0" applyNumberFormat="1" applyFont="1"/>
    <xf numFmtId="10" fontId="2" fillId="0" borderId="9" xfId="1" applyNumberFormat="1" applyFont="1" applyFill="1" applyBorder="1" applyAlignment="1" applyProtection="1">
      <alignment horizontal="right"/>
    </xf>
    <xf numFmtId="10" fontId="2" fillId="0" borderId="10" xfId="1" applyNumberFormat="1" applyFont="1" applyFill="1" applyBorder="1" applyAlignment="1" applyProtection="1">
      <alignment horizontal="right"/>
    </xf>
    <xf numFmtId="0" fontId="2" fillId="0" borderId="10" xfId="0" applyFont="1" applyBorder="1"/>
    <xf numFmtId="0" fontId="2" fillId="0" borderId="11" xfId="0" applyFont="1" applyBorder="1"/>
    <xf numFmtId="165" fontId="2" fillId="0" borderId="11" xfId="0" applyNumberFormat="1" applyFont="1" applyBorder="1"/>
    <xf numFmtId="10" fontId="2" fillId="0" borderId="11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2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10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3" xfId="0" applyFont="1" applyBorder="1" applyAlignment="1">
      <alignment wrapText="1"/>
    </xf>
    <xf numFmtId="167" fontId="10" fillId="0" borderId="4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9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shrinkToFit="1"/>
    </xf>
    <xf numFmtId="0" fontId="11" fillId="0" borderId="3" xfId="0" applyFont="1" applyBorder="1" applyAlignment="1">
      <alignment wrapText="1"/>
    </xf>
    <xf numFmtId="168" fontId="11" fillId="0" borderId="18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shrinkToFit="1"/>
    </xf>
    <xf numFmtId="0" fontId="10" fillId="0" borderId="8" xfId="0" applyFont="1" applyBorder="1"/>
    <xf numFmtId="168" fontId="10" fillId="0" borderId="20" xfId="0" applyNumberFormat="1" applyFont="1" applyBorder="1"/>
    <xf numFmtId="168" fontId="10" fillId="0" borderId="21" xfId="0" applyNumberFormat="1" applyFont="1" applyBorder="1"/>
    <xf numFmtId="168" fontId="10" fillId="0" borderId="21" xfId="0" applyNumberFormat="1" applyFont="1" applyBorder="1" applyAlignment="1">
      <alignment shrinkToFit="1"/>
    </xf>
    <xf numFmtId="0" fontId="0" fillId="0" borderId="3" xfId="0" applyBorder="1"/>
    <xf numFmtId="0" fontId="10" fillId="0" borderId="22" xfId="0" applyFont="1" applyBorder="1"/>
    <xf numFmtId="168" fontId="10" fillId="0" borderId="16" xfId="0" applyNumberFormat="1" applyFont="1" applyBorder="1"/>
    <xf numFmtId="168" fontId="10" fillId="0" borderId="17" xfId="0" applyNumberFormat="1" applyFont="1" applyBorder="1"/>
    <xf numFmtId="168" fontId="10" fillId="0" borderId="17" xfId="0" applyNumberFormat="1" applyFont="1" applyBorder="1" applyAlignment="1">
      <alignment shrinkToFit="1"/>
    </xf>
    <xf numFmtId="0" fontId="10" fillId="0" borderId="9" xfId="0" applyFont="1" applyBorder="1"/>
    <xf numFmtId="168" fontId="10" fillId="0" borderId="24" xfId="0" applyNumberFormat="1" applyFont="1" applyBorder="1"/>
    <xf numFmtId="168" fontId="10" fillId="0" borderId="25" xfId="0" applyNumberFormat="1" applyFont="1" applyBorder="1"/>
    <xf numFmtId="167" fontId="0" fillId="0" borderId="3" xfId="0" applyNumberFormat="1" applyBorder="1"/>
    <xf numFmtId="167" fontId="0" fillId="0" borderId="0" xfId="0" applyNumberFormat="1"/>
    <xf numFmtId="168" fontId="10" fillId="0" borderId="25" xfId="0" applyNumberFormat="1" applyFont="1" applyBorder="1" applyAlignment="1">
      <alignment shrinkToFit="1"/>
    </xf>
    <xf numFmtId="0" fontId="2" fillId="3" borderId="26" xfId="0" applyFont="1" applyFill="1" applyBorder="1" applyAlignment="1">
      <alignment horizontal="left" indent="1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2" fillId="3" borderId="29" xfId="0" applyNumberFormat="1" applyFont="1" applyFill="1" applyBorder="1" applyAlignment="1">
      <alignment horizontal="right"/>
    </xf>
    <xf numFmtId="165" fontId="2" fillId="3" borderId="30" xfId="0" applyNumberFormat="1" applyFont="1" applyFill="1" applyBorder="1" applyAlignment="1">
      <alignment horizontal="right"/>
    </xf>
    <xf numFmtId="165" fontId="2" fillId="3" borderId="31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3" fillId="0" borderId="32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33" xfId="0" applyNumberFormat="1" applyFont="1" applyBorder="1" applyAlignment="1">
      <alignment horizontal="center" vertical="center"/>
    </xf>
    <xf numFmtId="165" fontId="2" fillId="0" borderId="34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left" vertical="top" wrapText="1"/>
    </xf>
    <xf numFmtId="165" fontId="2" fillId="0" borderId="35" xfId="0" applyNumberFormat="1" applyFont="1" applyBorder="1" applyAlignment="1">
      <alignment horizontal="center" vertical="top" wrapText="1"/>
    </xf>
    <xf numFmtId="164" fontId="2" fillId="0" borderId="35" xfId="0" applyNumberFormat="1" applyFont="1" applyBorder="1" applyAlignment="1">
      <alignment horizontal="center" vertical="top" wrapText="1"/>
    </xf>
    <xf numFmtId="49" fontId="2" fillId="0" borderId="35" xfId="0" applyNumberFormat="1" applyFont="1" applyBorder="1" applyAlignment="1">
      <alignment horizontal="center" vertical="top" wrapText="1"/>
    </xf>
    <xf numFmtId="49" fontId="2" fillId="0" borderId="36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0" fontId="2" fillId="0" borderId="37" xfId="0" applyFont="1" applyBorder="1" applyAlignment="1">
      <alignment horizontal="left"/>
    </xf>
    <xf numFmtId="165" fontId="2" fillId="0" borderId="23" xfId="0" applyNumberFormat="1" applyFont="1" applyBorder="1" applyAlignment="1">
      <alignment horizontal="right"/>
    </xf>
    <xf numFmtId="168" fontId="2" fillId="0" borderId="22" xfId="1" applyNumberFormat="1" applyFont="1" applyFill="1" applyBorder="1" applyAlignment="1" applyProtection="1">
      <alignment horizontal="right"/>
    </xf>
    <xf numFmtId="168" fontId="2" fillId="0" borderId="23" xfId="1" applyNumberFormat="1" applyFont="1" applyFill="1" applyBorder="1" applyAlignment="1" applyProtection="1">
      <alignment horizontal="right"/>
    </xf>
    <xf numFmtId="0" fontId="2" fillId="0" borderId="35" xfId="0" applyFont="1" applyBorder="1" applyAlignment="1">
      <alignment horizontal="left" indent="1"/>
    </xf>
    <xf numFmtId="168" fontId="11" fillId="0" borderId="4" xfId="0" applyNumberFormat="1" applyFont="1" applyBorder="1" applyAlignment="1">
      <alignment wrapText="1"/>
    </xf>
    <xf numFmtId="168" fontId="11" fillId="0" borderId="4" xfId="0" applyNumberFormat="1" applyFont="1" applyBorder="1" applyAlignment="1">
      <alignment shrinkToFit="1"/>
    </xf>
    <xf numFmtId="167" fontId="11" fillId="0" borderId="3" xfId="0" applyNumberFormat="1" applyFont="1" applyBorder="1" applyAlignment="1">
      <alignment wrapText="1"/>
    </xf>
    <xf numFmtId="167" fontId="11" fillId="0" borderId="0" xfId="0" applyNumberFormat="1" applyFont="1" applyAlignment="1">
      <alignment wrapText="1"/>
    </xf>
    <xf numFmtId="0" fontId="2" fillId="0" borderId="4" xfId="0" applyFont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168" fontId="11" fillId="0" borderId="1" xfId="0" applyNumberFormat="1" applyFont="1" applyBorder="1" applyAlignment="1">
      <alignment wrapText="1"/>
    </xf>
    <xf numFmtId="168" fontId="11" fillId="0" borderId="1" xfId="0" applyNumberFormat="1" applyFont="1" applyBorder="1" applyAlignment="1">
      <alignment shrinkToFit="1"/>
    </xf>
    <xf numFmtId="167" fontId="10" fillId="0" borderId="3" xfId="0" applyNumberFormat="1" applyFont="1" applyBorder="1" applyAlignment="1">
      <alignment wrapText="1"/>
    </xf>
    <xf numFmtId="167" fontId="10" fillId="0" borderId="0" xfId="0" applyNumberFormat="1" applyFont="1" applyAlignment="1">
      <alignment wrapText="1"/>
    </xf>
    <xf numFmtId="169" fontId="11" fillId="0" borderId="4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1" fillId="0" borderId="19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20" xfId="0" applyNumberFormat="1" applyFont="1" applyBorder="1"/>
    <xf numFmtId="169" fontId="10" fillId="0" borderId="21" xfId="0" applyNumberFormat="1" applyFont="1" applyBorder="1"/>
    <xf numFmtId="169" fontId="10" fillId="0" borderId="4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19" xfId="0" applyNumberFormat="1" applyFont="1" applyBorder="1" applyAlignment="1">
      <alignment wrapText="1"/>
    </xf>
    <xf numFmtId="169" fontId="10" fillId="0" borderId="23" xfId="0" applyNumberFormat="1" applyFont="1" applyBorder="1"/>
    <xf numFmtId="169" fontId="10" fillId="0" borderId="16" xfId="0" applyNumberFormat="1" applyFont="1" applyBorder="1"/>
    <xf numFmtId="169" fontId="10" fillId="0" borderId="17" xfId="0" applyNumberFormat="1" applyFont="1" applyBorder="1"/>
    <xf numFmtId="169" fontId="10" fillId="0" borderId="10" xfId="0" applyNumberFormat="1" applyFont="1" applyBorder="1"/>
    <xf numFmtId="169" fontId="10" fillId="0" borderId="24" xfId="0" applyNumberFormat="1" applyFont="1" applyBorder="1"/>
    <xf numFmtId="169" fontId="10" fillId="0" borderId="25" xfId="0" applyNumberFormat="1" applyFont="1" applyBorder="1"/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4" xfId="0" applyNumberFormat="1" applyFont="1" applyBorder="1" applyAlignment="1">
      <alignment horizontal="right"/>
    </xf>
    <xf numFmtId="169" fontId="3" fillId="0" borderId="4" xfId="0" applyNumberFormat="1" applyFont="1" applyBorder="1" applyAlignment="1" applyProtection="1">
      <alignment horizontal="right"/>
      <protection locked="0"/>
    </xf>
    <xf numFmtId="169" fontId="2" fillId="0" borderId="3" xfId="0" applyNumberFormat="1" applyFont="1" applyBorder="1" applyAlignment="1">
      <alignment horizontal="right"/>
    </xf>
    <xf numFmtId="169" fontId="2" fillId="0" borderId="37" xfId="0" applyNumberFormat="1" applyFont="1" applyBorder="1" applyAlignment="1">
      <alignment horizontal="right"/>
    </xf>
    <xf numFmtId="169" fontId="2" fillId="0" borderId="23" xfId="0" applyNumberFormat="1" applyFont="1" applyBorder="1" applyAlignment="1">
      <alignment horizontal="right"/>
    </xf>
    <xf numFmtId="169" fontId="11" fillId="0" borderId="35" xfId="0" applyNumberFormat="1" applyFont="1" applyBorder="1" applyAlignment="1">
      <alignment wrapText="1"/>
    </xf>
    <xf numFmtId="169" fontId="10" fillId="0" borderId="1" xfId="0" applyNumberFormat="1" applyFont="1" applyBorder="1" applyAlignment="1">
      <alignment wrapText="1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3" fillId="0" borderId="4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9" xfId="0" applyNumberFormat="1" applyFont="1" applyBorder="1"/>
    <xf numFmtId="165" fontId="2" fillId="0" borderId="9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6"/>
  <sheetViews>
    <sheetView showGridLines="0" tabSelected="1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19800000</v>
      </c>
      <c r="C10" s="108"/>
      <c r="D10" s="108"/>
      <c r="E10" s="108">
        <f t="shared" ref="E10:E17" si="0">$B10      +$C10      +$D10</f>
        <v>19800000</v>
      </c>
      <c r="F10" s="109">
        <v>19800000</v>
      </c>
      <c r="G10" s="110">
        <v>19800000</v>
      </c>
      <c r="H10" s="109">
        <v>2011000</v>
      </c>
      <c r="I10" s="110">
        <v>2174605</v>
      </c>
      <c r="J10" s="109">
        <v>4300000</v>
      </c>
      <c r="K10" s="110">
        <v>5033311</v>
      </c>
      <c r="L10" s="109"/>
      <c r="M10" s="110"/>
      <c r="N10" s="109"/>
      <c r="O10" s="110"/>
      <c r="P10" s="109">
        <f t="shared" ref="P10:P17" si="1">$H10      +$J10      +$L10      +$N10</f>
        <v>6311000</v>
      </c>
      <c r="Q10" s="110">
        <f t="shared" ref="Q10:Q17" si="2">$I10      +$K10      +$M10      +$O10</f>
        <v>7207916</v>
      </c>
      <c r="R10" s="54">
        <f t="shared" ref="R10:R17" si="3">IF(($H10      =0),0,((($J10      -$H10      )/$H10      )*100))</f>
        <v>113.82396817503731</v>
      </c>
      <c r="S10" s="55">
        <f t="shared" ref="S10:S17" si="4">IF(($I10      =0),0,((($K10      -$I10      )/$I10      )*100))</f>
        <v>131.45863271720611</v>
      </c>
      <c r="T10" s="54">
        <f t="shared" ref="T10:T16" si="5">IF(($E10      =0),0,(($P10      /$E10      )*100))</f>
        <v>31.873737373737377</v>
      </c>
      <c r="U10" s="56">
        <f t="shared" ref="U10:U16" si="6">IF(($E10      =0),0,(($Q10      /$E10      )*100))</f>
        <v>36.403616161616156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9600000</v>
      </c>
      <c r="C11" s="108"/>
      <c r="D11" s="108"/>
      <c r="E11" s="108">
        <f t="shared" si="0"/>
        <v>9600000</v>
      </c>
      <c r="F11" s="109">
        <v>9600000</v>
      </c>
      <c r="G11" s="110">
        <v>6000000</v>
      </c>
      <c r="H11" s="109">
        <v>2601000</v>
      </c>
      <c r="I11" s="110">
        <v>2602757</v>
      </c>
      <c r="J11" s="109">
        <v>705000</v>
      </c>
      <c r="K11" s="110">
        <v>706423</v>
      </c>
      <c r="L11" s="109"/>
      <c r="M11" s="110"/>
      <c r="N11" s="109"/>
      <c r="O11" s="110"/>
      <c r="P11" s="109">
        <f t="shared" si="1"/>
        <v>3306000</v>
      </c>
      <c r="Q11" s="110">
        <f t="shared" si="2"/>
        <v>3309180</v>
      </c>
      <c r="R11" s="54">
        <f t="shared" si="3"/>
        <v>-72.895040369088818</v>
      </c>
      <c r="S11" s="55">
        <f t="shared" si="4"/>
        <v>-72.858664869597888</v>
      </c>
      <c r="T11" s="54">
        <f t="shared" si="5"/>
        <v>34.4375</v>
      </c>
      <c r="U11" s="56">
        <f t="shared" si="6"/>
        <v>34.470624999999998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>
        <v>474087000</v>
      </c>
      <c r="C13" s="108"/>
      <c r="D13" s="108"/>
      <c r="E13" s="108">
        <f t="shared" si="0"/>
        <v>474087000</v>
      </c>
      <c r="F13" s="109" t="s">
        <v>36</v>
      </c>
      <c r="G13" s="110" t="s">
        <v>36</v>
      </c>
      <c r="H13" s="109"/>
      <c r="I13" s="110">
        <v>20360909</v>
      </c>
      <c r="J13" s="109"/>
      <c r="K13" s="110">
        <v>46449375</v>
      </c>
      <c r="L13" s="109"/>
      <c r="M13" s="110"/>
      <c r="N13" s="109"/>
      <c r="O13" s="110"/>
      <c r="P13" s="109">
        <f t="shared" si="1"/>
        <v>0</v>
      </c>
      <c r="Q13" s="110">
        <f t="shared" si="2"/>
        <v>66810284</v>
      </c>
      <c r="R13" s="54">
        <f t="shared" si="3"/>
        <v>0</v>
      </c>
      <c r="S13" s="55">
        <f t="shared" si="4"/>
        <v>128.13016354034096</v>
      </c>
      <c r="T13" s="54">
        <f t="shared" si="5"/>
        <v>0</v>
      </c>
      <c r="U13" s="56">
        <f t="shared" si="6"/>
        <v>14.092410042882426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120426000</v>
      </c>
      <c r="C14" s="108"/>
      <c r="D14" s="108"/>
      <c r="E14" s="108">
        <f t="shared" si="0"/>
        <v>120426000</v>
      </c>
      <c r="F14" s="109">
        <v>120426000</v>
      </c>
      <c r="G14" s="110">
        <v>81908000</v>
      </c>
      <c r="H14" s="109">
        <v>26503000</v>
      </c>
      <c r="I14" s="110">
        <v>20546868</v>
      </c>
      <c r="J14" s="109">
        <v>53675000</v>
      </c>
      <c r="K14" s="110">
        <v>46286151</v>
      </c>
      <c r="L14" s="109"/>
      <c r="M14" s="110"/>
      <c r="N14" s="109"/>
      <c r="O14" s="110"/>
      <c r="P14" s="109">
        <f t="shared" si="1"/>
        <v>80178000</v>
      </c>
      <c r="Q14" s="110">
        <f t="shared" si="2"/>
        <v>66833019</v>
      </c>
      <c r="R14" s="54">
        <f t="shared" si="3"/>
        <v>102.52424253858055</v>
      </c>
      <c r="S14" s="55">
        <f t="shared" si="4"/>
        <v>125.27107781098317</v>
      </c>
      <c r="T14" s="54">
        <f t="shared" si="5"/>
        <v>66.578645807383779</v>
      </c>
      <c r="U14" s="56">
        <f t="shared" si="6"/>
        <v>55.497167555179118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21500000</v>
      </c>
      <c r="C15" s="108"/>
      <c r="D15" s="108"/>
      <c r="E15" s="108">
        <f t="shared" si="0"/>
        <v>21500000</v>
      </c>
      <c r="F15" s="109">
        <v>21500000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>
        <v>47000000</v>
      </c>
      <c r="C16" s="108"/>
      <c r="D16" s="108"/>
      <c r="E16" s="108">
        <f t="shared" si="0"/>
        <v>47000000</v>
      </c>
      <c r="F16" s="109">
        <v>47000000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692413000</v>
      </c>
      <c r="C17" s="111">
        <f>SUM(C9:C16)</f>
        <v>0</v>
      </c>
      <c r="D17" s="111"/>
      <c r="E17" s="111">
        <f t="shared" si="0"/>
        <v>692413000</v>
      </c>
      <c r="F17" s="112">
        <f t="shared" ref="F17:O17" si="7">SUM(F9:F16)</f>
        <v>218326000</v>
      </c>
      <c r="G17" s="113">
        <f t="shared" si="7"/>
        <v>107708000</v>
      </c>
      <c r="H17" s="112">
        <f t="shared" si="7"/>
        <v>31115000</v>
      </c>
      <c r="I17" s="113">
        <f t="shared" si="7"/>
        <v>45685139</v>
      </c>
      <c r="J17" s="112">
        <f t="shared" si="7"/>
        <v>58680000</v>
      </c>
      <c r="K17" s="113">
        <f t="shared" si="7"/>
        <v>98475260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89795000</v>
      </c>
      <c r="Q17" s="113">
        <f t="shared" si="2"/>
        <v>144160399</v>
      </c>
      <c r="R17" s="58">
        <f t="shared" si="3"/>
        <v>88.590711875301295</v>
      </c>
      <c r="S17" s="59">
        <f t="shared" si="4"/>
        <v>115.55206387792755</v>
      </c>
      <c r="T17" s="58">
        <f>IF((SUM($E9:$E14))=0,0,(P17/(SUM($E9:$E14))*100))</f>
        <v>14.392230968099721</v>
      </c>
      <c r="U17" s="60">
        <f>IF((SUM($E9:$E14))=0,0,(Q17/(SUM($E9:$E14))*100))</f>
        <v>23.105849533508678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154895000</v>
      </c>
      <c r="C19" s="108"/>
      <c r="D19" s="108"/>
      <c r="E19" s="108">
        <f t="shared" ref="E19:E26" si="8">$B19      +$C19      +$D19</f>
        <v>154895000</v>
      </c>
      <c r="F19" s="109">
        <v>154895000</v>
      </c>
      <c r="G19" s="110">
        <v>116169000</v>
      </c>
      <c r="H19" s="109">
        <v>32601000</v>
      </c>
      <c r="I19" s="110">
        <v>32601760</v>
      </c>
      <c r="J19" s="109">
        <v>48675000</v>
      </c>
      <c r="K19" s="110">
        <v>48675298</v>
      </c>
      <c r="L19" s="109"/>
      <c r="M19" s="110"/>
      <c r="N19" s="109"/>
      <c r="O19" s="110"/>
      <c r="P19" s="109">
        <f t="shared" ref="P19:P26" si="9">$H19      +$J19      +$L19      +$N19</f>
        <v>81276000</v>
      </c>
      <c r="Q19" s="110">
        <f t="shared" ref="Q19:Q26" si="10">$I19      +$K19      +$M19      +$O19</f>
        <v>81277058</v>
      </c>
      <c r="R19" s="54">
        <f t="shared" ref="R19:R26" si="11">IF(($H19      =0),0,((($J19      -$H19      )/$H19      )*100))</f>
        <v>49.305236035704425</v>
      </c>
      <c r="S19" s="55">
        <f t="shared" ref="S19:S26" si="12">IF(($I19      =0),0,((($K19      -$I19      )/$I19      )*100))</f>
        <v>49.302669549128638</v>
      </c>
      <c r="T19" s="54">
        <f t="shared" ref="T19:T25" si="13">IF(($E19      =0),0,(($P19      /$E19      )*100))</f>
        <v>52.471674360050358</v>
      </c>
      <c r="U19" s="56">
        <f t="shared" ref="U19:U25" si="14">IF(($E19      =0),0,(($Q19      /$E19      )*100))</f>
        <v>52.472357403402306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154895000</v>
      </c>
      <c r="C26" s="111">
        <f>SUM(C19:C25)</f>
        <v>0</v>
      </c>
      <c r="D26" s="111"/>
      <c r="E26" s="111">
        <f t="shared" si="8"/>
        <v>154895000</v>
      </c>
      <c r="F26" s="112">
        <f t="shared" ref="F26:O26" si="15">SUM(F19:F25)</f>
        <v>154895000</v>
      </c>
      <c r="G26" s="113">
        <f t="shared" si="15"/>
        <v>116169000</v>
      </c>
      <c r="H26" s="112">
        <f t="shared" si="15"/>
        <v>32601000</v>
      </c>
      <c r="I26" s="113">
        <f t="shared" si="15"/>
        <v>32601760</v>
      </c>
      <c r="J26" s="112">
        <f t="shared" si="15"/>
        <v>48675000</v>
      </c>
      <c r="K26" s="113">
        <f t="shared" si="15"/>
        <v>48675298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81276000</v>
      </c>
      <c r="Q26" s="113">
        <f t="shared" si="10"/>
        <v>81277058</v>
      </c>
      <c r="R26" s="58">
        <f t="shared" si="11"/>
        <v>49.305236035704425</v>
      </c>
      <c r="S26" s="59">
        <f t="shared" si="12"/>
        <v>49.302669549128638</v>
      </c>
      <c r="T26" s="58">
        <f>IF(($E26-$E21-$E25)   =0,0,($P26   /($E26-$E21-$E25)   )*100)</f>
        <v>52.471674360050358</v>
      </c>
      <c r="U26" s="60">
        <f>IF(($E26-$E21-$E25)   =0,0,($Q26   /($E26-$E21-$E25)   )*100)</f>
        <v>52.472357403402306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2318481000</v>
      </c>
      <c r="C30" s="108"/>
      <c r="D30" s="108"/>
      <c r="E30" s="108">
        <f>$B30      +$C30      +$D30</f>
        <v>2318481000</v>
      </c>
      <c r="F30" s="109">
        <v>2318481000</v>
      </c>
      <c r="G30" s="110">
        <v>1412259000</v>
      </c>
      <c r="H30" s="109">
        <v>172018000</v>
      </c>
      <c r="I30" s="110">
        <v>131648464</v>
      </c>
      <c r="J30" s="109">
        <v>602911000</v>
      </c>
      <c r="K30" s="110">
        <v>357454894</v>
      </c>
      <c r="L30" s="109"/>
      <c r="M30" s="110"/>
      <c r="N30" s="109"/>
      <c r="O30" s="110"/>
      <c r="P30" s="109">
        <f>$H30      +$J30      +$L30      +$N30</f>
        <v>774929000</v>
      </c>
      <c r="Q30" s="110">
        <f>$I30      +$K30      +$M30      +$O30</f>
        <v>489103358</v>
      </c>
      <c r="R30" s="54">
        <f>IF(($H30      =0),0,((($J30      -$H30      )/$H30      )*100))</f>
        <v>250.49297166575593</v>
      </c>
      <c r="S30" s="55">
        <f>IF(($I30      =0),0,((($K30      -$I30      )/$I30      )*100))</f>
        <v>171.52226705812535</v>
      </c>
      <c r="T30" s="54">
        <f>IF(($E30      =0),0,(($P30      /$E30      )*100))</f>
        <v>33.423996142301796</v>
      </c>
      <c r="U30" s="56">
        <f>IF(($E30      =0),0,(($Q30      /$E30      )*100))</f>
        <v>21.095853621401254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5897000</v>
      </c>
      <c r="C31" s="108"/>
      <c r="D31" s="108"/>
      <c r="E31" s="108">
        <f>$B31      +$C31      +$D31</f>
        <v>5897000</v>
      </c>
      <c r="F31" s="109">
        <v>5897000</v>
      </c>
      <c r="G31" s="110">
        <v>4128000</v>
      </c>
      <c r="H31" s="109">
        <v>329000</v>
      </c>
      <c r="I31" s="110">
        <v>727357</v>
      </c>
      <c r="J31" s="109">
        <v>1845000</v>
      </c>
      <c r="K31" s="110">
        <v>1409052</v>
      </c>
      <c r="L31" s="109"/>
      <c r="M31" s="110"/>
      <c r="N31" s="109"/>
      <c r="O31" s="110"/>
      <c r="P31" s="109">
        <f>$H31      +$J31      +$L31      +$N31</f>
        <v>2174000</v>
      </c>
      <c r="Q31" s="110">
        <f>$I31      +$K31      +$M31      +$O31</f>
        <v>2136409</v>
      </c>
      <c r="R31" s="54">
        <f>IF(($H31      =0),0,((($J31      -$H31      )/$H31      )*100))</f>
        <v>460.790273556231</v>
      </c>
      <c r="S31" s="55">
        <f>IF(($I31      =0),0,((($K31      -$I31      )/$I31      )*100))</f>
        <v>93.722202439792284</v>
      </c>
      <c r="T31" s="54">
        <f>IF(($E31      =0),0,(($P31      /$E31      )*100))</f>
        <v>36.866203154146177</v>
      </c>
      <c r="U31" s="56">
        <f>IF(($E31      =0),0,(($Q31      /$E31      )*100))</f>
        <v>36.228743428862131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2324378000</v>
      </c>
      <c r="C32" s="111">
        <f>SUM(C28:C31)</f>
        <v>0</v>
      </c>
      <c r="D32" s="111"/>
      <c r="E32" s="111">
        <f>$B32      +$C32      +$D32</f>
        <v>2324378000</v>
      </c>
      <c r="F32" s="112">
        <f t="shared" ref="F32:O32" si="16">SUM(F28:F31)</f>
        <v>2324378000</v>
      </c>
      <c r="G32" s="113">
        <f t="shared" si="16"/>
        <v>1416387000</v>
      </c>
      <c r="H32" s="112">
        <f t="shared" si="16"/>
        <v>172347000</v>
      </c>
      <c r="I32" s="113">
        <f t="shared" si="16"/>
        <v>132375821</v>
      </c>
      <c r="J32" s="112">
        <f t="shared" si="16"/>
        <v>604756000</v>
      </c>
      <c r="K32" s="113">
        <f t="shared" si="16"/>
        <v>358863946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777103000</v>
      </c>
      <c r="Q32" s="113">
        <f>$I32      +$K32      +$M32      +$O32</f>
        <v>491239767</v>
      </c>
      <c r="R32" s="58">
        <f>IF(($H32      =0),0,((($J32      -$H32      )/$H32      )*100))</f>
        <v>250.89441649695092</v>
      </c>
      <c r="S32" s="59">
        <f>IF(($I32      =0),0,((($K32      -$I32      )/$I32      )*100))</f>
        <v>171.09478399382317</v>
      </c>
      <c r="T32" s="58">
        <f>IF($E32   =0,0,($P32   /$E32   )*100)</f>
        <v>33.432729100000088</v>
      </c>
      <c r="U32" s="60">
        <f>IF($E32   =0,0,($Q32   /$E32   )*100)</f>
        <v>21.134246107991043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40346000</v>
      </c>
      <c r="C34" s="108"/>
      <c r="D34" s="108"/>
      <c r="E34" s="108">
        <f>$B34      +$C34      +$D34</f>
        <v>40346000</v>
      </c>
      <c r="F34" s="109">
        <v>40346000</v>
      </c>
      <c r="G34" s="110">
        <v>27640000</v>
      </c>
      <c r="H34" s="109">
        <v>7793000</v>
      </c>
      <c r="I34" s="110">
        <v>6855396</v>
      </c>
      <c r="J34" s="109">
        <v>12849000</v>
      </c>
      <c r="K34" s="110">
        <v>8328326</v>
      </c>
      <c r="L34" s="109"/>
      <c r="M34" s="110"/>
      <c r="N34" s="109"/>
      <c r="O34" s="110"/>
      <c r="P34" s="109">
        <f>$H34      +$J34      +$L34      +$N34</f>
        <v>20642000</v>
      </c>
      <c r="Q34" s="110">
        <f>$I34      +$K34      +$M34      +$O34</f>
        <v>15183722</v>
      </c>
      <c r="R34" s="54">
        <f>IF(($H34      =0),0,((($J34      -$H34      )/$H34      )*100))</f>
        <v>64.878737328371614</v>
      </c>
      <c r="S34" s="55">
        <f>IF(($I34      =0),0,((($K34      -$I34      )/$I34      )*100))</f>
        <v>21.485702649416606</v>
      </c>
      <c r="T34" s="54">
        <f>IF(($E34      =0),0,(($P34      /$E34      )*100))</f>
        <v>51.162444852029942</v>
      </c>
      <c r="U34" s="56">
        <f>IF(($E34      =0),0,(($Q34      /$E34      )*100))</f>
        <v>37.633772864720171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40346000</v>
      </c>
      <c r="C35" s="111">
        <f>C34</f>
        <v>0</v>
      </c>
      <c r="D35" s="111"/>
      <c r="E35" s="111">
        <f>$B35      +$C35      +$D35</f>
        <v>40346000</v>
      </c>
      <c r="F35" s="112">
        <f t="shared" ref="F35:O35" si="17">F34</f>
        <v>40346000</v>
      </c>
      <c r="G35" s="113">
        <f t="shared" si="17"/>
        <v>27640000</v>
      </c>
      <c r="H35" s="112">
        <f t="shared" si="17"/>
        <v>7793000</v>
      </c>
      <c r="I35" s="113">
        <f t="shared" si="17"/>
        <v>6855396</v>
      </c>
      <c r="J35" s="112">
        <f t="shared" si="17"/>
        <v>12849000</v>
      </c>
      <c r="K35" s="113">
        <f t="shared" si="17"/>
        <v>8328326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20642000</v>
      </c>
      <c r="Q35" s="113">
        <f>$I35      +$K35      +$M35      +$O35</f>
        <v>15183722</v>
      </c>
      <c r="R35" s="58">
        <f>IF(($H35      =0),0,((($J35      -$H35      )/$H35      )*100))</f>
        <v>64.878737328371614</v>
      </c>
      <c r="S35" s="59">
        <f>IF(($I35      =0),0,((($K35      -$I35      )/$I35      )*100))</f>
        <v>21.485702649416606</v>
      </c>
      <c r="T35" s="58">
        <f>IF($E35   =0,0,($P35   /$E35   )*100)</f>
        <v>51.162444852029942</v>
      </c>
      <c r="U35" s="60">
        <f>IF($E35   =0,0,($Q35   /$E35   )*100)</f>
        <v>37.633772864720171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110232000</v>
      </c>
      <c r="C37" s="108"/>
      <c r="D37" s="108"/>
      <c r="E37" s="108">
        <f t="shared" ref="E37:E42" si="18">$B37      +$C37      +$D37</f>
        <v>110232000</v>
      </c>
      <c r="F37" s="109">
        <v>110232000</v>
      </c>
      <c r="G37" s="110">
        <v>71651000</v>
      </c>
      <c r="H37" s="109">
        <v>22597000</v>
      </c>
      <c r="I37" s="110">
        <v>6301866</v>
      </c>
      <c r="J37" s="109">
        <v>32991000</v>
      </c>
      <c r="K37" s="110">
        <v>59264856</v>
      </c>
      <c r="L37" s="109"/>
      <c r="M37" s="110"/>
      <c r="N37" s="109"/>
      <c r="O37" s="110"/>
      <c r="P37" s="109">
        <f t="shared" ref="P37:P42" si="19">$H37      +$J37      +$L37      +$N37</f>
        <v>55588000</v>
      </c>
      <c r="Q37" s="110">
        <f t="shared" ref="Q37:Q42" si="20">$I37      +$K37      +$M37      +$O37</f>
        <v>65566722</v>
      </c>
      <c r="R37" s="54">
        <f t="shared" ref="R37:R42" si="21">IF(($H37      =0),0,((($J37      -$H37      )/$H37      )*100))</f>
        <v>45.997256272956591</v>
      </c>
      <c r="S37" s="55">
        <f t="shared" ref="S37:S42" si="22">IF(($I37      =0),0,((($K37      -$I37      )/$I37      )*100))</f>
        <v>840.43345256785858</v>
      </c>
      <c r="T37" s="54">
        <f t="shared" ref="T37:T41" si="23">IF(($E37      =0),0,(($P37      /$E37      )*100))</f>
        <v>50.428187822048045</v>
      </c>
      <c r="U37" s="56">
        <f t="shared" ref="U37:U41" si="24">IF(($E37      =0),0,(($Q37      /$E37      )*100))</f>
        <v>59.480660788155895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96809000</v>
      </c>
      <c r="C38" s="108"/>
      <c r="D38" s="108"/>
      <c r="E38" s="108">
        <f t="shared" si="18"/>
        <v>96809000</v>
      </c>
      <c r="F38" s="109">
        <v>88019000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32260000</v>
      </c>
      <c r="C40" s="108"/>
      <c r="D40" s="108"/>
      <c r="E40" s="108">
        <f t="shared" si="18"/>
        <v>32260000</v>
      </c>
      <c r="F40" s="109">
        <v>32260000</v>
      </c>
      <c r="G40" s="110">
        <v>20460000</v>
      </c>
      <c r="H40" s="109"/>
      <c r="I40" s="110">
        <v>59678</v>
      </c>
      <c r="J40" s="109">
        <v>14384000</v>
      </c>
      <c r="K40" s="110">
        <v>7046660</v>
      </c>
      <c r="L40" s="109"/>
      <c r="M40" s="110"/>
      <c r="N40" s="109"/>
      <c r="O40" s="110"/>
      <c r="P40" s="109">
        <f t="shared" si="19"/>
        <v>14384000</v>
      </c>
      <c r="Q40" s="110">
        <f t="shared" si="20"/>
        <v>7106338</v>
      </c>
      <c r="R40" s="54">
        <f t="shared" si="21"/>
        <v>0</v>
      </c>
      <c r="S40" s="55">
        <f t="shared" si="22"/>
        <v>11707.801870035859</v>
      </c>
      <c r="T40" s="54">
        <f t="shared" si="23"/>
        <v>44.58772473651581</v>
      </c>
      <c r="U40" s="56">
        <f t="shared" si="24"/>
        <v>22.028326100433972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239301000</v>
      </c>
      <c r="C42" s="111">
        <f>SUM(C37:C41)</f>
        <v>0</v>
      </c>
      <c r="D42" s="111"/>
      <c r="E42" s="111">
        <f t="shared" si="18"/>
        <v>239301000</v>
      </c>
      <c r="F42" s="112">
        <f t="shared" ref="F42:O42" si="25">SUM(F37:F41)</f>
        <v>230511000</v>
      </c>
      <c r="G42" s="113">
        <f t="shared" si="25"/>
        <v>92111000</v>
      </c>
      <c r="H42" s="112">
        <f t="shared" si="25"/>
        <v>22597000</v>
      </c>
      <c r="I42" s="113">
        <f t="shared" si="25"/>
        <v>6361544</v>
      </c>
      <c r="J42" s="112">
        <f t="shared" si="25"/>
        <v>47375000</v>
      </c>
      <c r="K42" s="113">
        <f t="shared" si="25"/>
        <v>66311516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69972000</v>
      </c>
      <c r="Q42" s="113">
        <f t="shared" si="20"/>
        <v>72673060</v>
      </c>
      <c r="R42" s="58">
        <f t="shared" si="21"/>
        <v>109.65172368013454</v>
      </c>
      <c r="S42" s="59">
        <f t="shared" si="22"/>
        <v>942.3808433927361</v>
      </c>
      <c r="T42" s="58">
        <f>IF((+$E37+$E40) =0,0,(P42   /(+$E37+$E40) )*100)</f>
        <v>49.105914718019257</v>
      </c>
      <c r="U42" s="60">
        <f>IF((+$E37+$E40) =0,0,(Q42   /(+$E37+$E40) )*100)</f>
        <v>51.001501838699717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600037000</v>
      </c>
      <c r="C46" s="108"/>
      <c r="D46" s="108"/>
      <c r="E46" s="108">
        <f t="shared" si="26"/>
        <v>600037000</v>
      </c>
      <c r="F46" s="109">
        <v>600037000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201975000</v>
      </c>
      <c r="C53" s="108"/>
      <c r="D53" s="108"/>
      <c r="E53" s="108">
        <f t="shared" si="26"/>
        <v>201975000</v>
      </c>
      <c r="F53" s="109">
        <v>201975000</v>
      </c>
      <c r="G53" s="110">
        <v>155475000</v>
      </c>
      <c r="H53" s="109">
        <v>28284000</v>
      </c>
      <c r="I53" s="110">
        <v>25582269</v>
      </c>
      <c r="J53" s="109">
        <v>66490000</v>
      </c>
      <c r="K53" s="110">
        <v>71831290</v>
      </c>
      <c r="L53" s="109"/>
      <c r="M53" s="110"/>
      <c r="N53" s="109"/>
      <c r="O53" s="110"/>
      <c r="P53" s="109">
        <f t="shared" si="27"/>
        <v>94774000</v>
      </c>
      <c r="Q53" s="110">
        <f t="shared" si="28"/>
        <v>97413559</v>
      </c>
      <c r="R53" s="54">
        <f t="shared" si="29"/>
        <v>135.07990383255552</v>
      </c>
      <c r="S53" s="55">
        <f t="shared" si="30"/>
        <v>180.78545339352033</v>
      </c>
      <c r="T53" s="54">
        <f t="shared" si="31"/>
        <v>46.923629162025001</v>
      </c>
      <c r="U53" s="56">
        <f t="shared" si="32"/>
        <v>48.23050328010892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802012000</v>
      </c>
      <c r="C55" s="111">
        <f>SUM(C44:C54)</f>
        <v>0</v>
      </c>
      <c r="D55" s="111"/>
      <c r="E55" s="111">
        <f t="shared" si="26"/>
        <v>802012000</v>
      </c>
      <c r="F55" s="112">
        <f t="shared" ref="F55:O55" si="33">SUM(F44:F54)</f>
        <v>802012000</v>
      </c>
      <c r="G55" s="113">
        <f t="shared" si="33"/>
        <v>155475000</v>
      </c>
      <c r="H55" s="112">
        <f t="shared" si="33"/>
        <v>28284000</v>
      </c>
      <c r="I55" s="113">
        <f t="shared" si="33"/>
        <v>25582269</v>
      </c>
      <c r="J55" s="112">
        <f t="shared" si="33"/>
        <v>66490000</v>
      </c>
      <c r="K55" s="113">
        <f t="shared" si="33"/>
        <v>71831290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94774000</v>
      </c>
      <c r="Q55" s="113">
        <f t="shared" si="28"/>
        <v>97413559</v>
      </c>
      <c r="R55" s="58">
        <f t="shared" si="29"/>
        <v>135.07990383255552</v>
      </c>
      <c r="S55" s="59">
        <f t="shared" si="30"/>
        <v>180.78545339352033</v>
      </c>
      <c r="T55" s="58">
        <f>IF((+$E45+$E47+$E49+$E50+$E53) =0,0,(P55   /(+$E45+$E47+$E49+$E50+$E53) )*100)</f>
        <v>46.923629162025001</v>
      </c>
      <c r="U55" s="60">
        <f>IF((+$E45+$E47+$E49+$E50+$E53) =0,0,(Q55   /(+$E45+$E47+$E49+$E50+$E53) )*100)</f>
        <v>48.23050328010892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>
        <v>2265499000</v>
      </c>
      <c r="C67" s="108"/>
      <c r="D67" s="108"/>
      <c r="E67" s="108">
        <f t="shared" si="35"/>
        <v>2265499000</v>
      </c>
      <c r="F67" s="109">
        <v>2265499000</v>
      </c>
      <c r="G67" s="110">
        <v>1593356000</v>
      </c>
      <c r="H67" s="109">
        <v>299797000</v>
      </c>
      <c r="I67" s="110">
        <v>355883367</v>
      </c>
      <c r="J67" s="109">
        <v>774375000</v>
      </c>
      <c r="K67" s="110">
        <v>1313997654</v>
      </c>
      <c r="L67" s="109"/>
      <c r="M67" s="110"/>
      <c r="N67" s="109"/>
      <c r="O67" s="110"/>
      <c r="P67" s="109">
        <f t="shared" si="36"/>
        <v>1074172000</v>
      </c>
      <c r="Q67" s="110">
        <f t="shared" si="37"/>
        <v>1669881021</v>
      </c>
      <c r="R67" s="54">
        <f t="shared" si="38"/>
        <v>158.2997828530639</v>
      </c>
      <c r="S67" s="55">
        <f t="shared" si="39"/>
        <v>269.2214292217821</v>
      </c>
      <c r="T67" s="54">
        <f t="shared" si="40"/>
        <v>47.414366547943743</v>
      </c>
      <c r="U67" s="56">
        <f t="shared" si="41"/>
        <v>73.709192588476085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2265499000</v>
      </c>
      <c r="C68" s="111">
        <f>SUM(C63:C67)</f>
        <v>0</v>
      </c>
      <c r="D68" s="111"/>
      <c r="E68" s="111">
        <f t="shared" si="35"/>
        <v>2265499000</v>
      </c>
      <c r="F68" s="112">
        <f t="shared" ref="F68:O68" si="42">SUM(F63:F67)</f>
        <v>2265499000</v>
      </c>
      <c r="G68" s="113">
        <f t="shared" si="42"/>
        <v>1593356000</v>
      </c>
      <c r="H68" s="112">
        <f t="shared" si="42"/>
        <v>299797000</v>
      </c>
      <c r="I68" s="113">
        <f t="shared" si="42"/>
        <v>355883367</v>
      </c>
      <c r="J68" s="112">
        <f t="shared" si="42"/>
        <v>774375000</v>
      </c>
      <c r="K68" s="113">
        <f t="shared" si="42"/>
        <v>1313997654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1074172000</v>
      </c>
      <c r="Q68" s="113">
        <f t="shared" si="37"/>
        <v>1669881021</v>
      </c>
      <c r="R68" s="58">
        <f t="shared" si="38"/>
        <v>158.2997828530639</v>
      </c>
      <c r="S68" s="59">
        <f t="shared" si="39"/>
        <v>269.2214292217821</v>
      </c>
      <c r="T68" s="58">
        <f>IF((+$E63+$E65+$E66++$E67) =0,0,(P68   /(+$E63+$E65+$E66+$E67) )*100)</f>
        <v>47.414366547943743</v>
      </c>
      <c r="U68" s="60">
        <f>IF((+$E63+$E65+$E67) =0,0,(Q68  /(+$E63+$E65+$E67) )*100)</f>
        <v>73.709192588476085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6518844000</v>
      </c>
      <c r="C69" s="120">
        <f>SUM(C9:C16,C19:C25,C28:C31,C34,C37:C41,C44:C54,C57:C60,C63:C67)</f>
        <v>0</v>
      </c>
      <c r="D69" s="120"/>
      <c r="E69" s="120">
        <f t="shared" si="35"/>
        <v>6518844000</v>
      </c>
      <c r="F69" s="121">
        <f t="shared" ref="F69:O69" si="43">SUM(F9:F16,F19:F25,F28:F31,F34,F37:F41,F44:F54,F57:F60,F63:F67)</f>
        <v>6035967000</v>
      </c>
      <c r="G69" s="122">
        <f t="shared" si="43"/>
        <v>3508846000</v>
      </c>
      <c r="H69" s="121">
        <f t="shared" si="43"/>
        <v>594534000</v>
      </c>
      <c r="I69" s="122">
        <f t="shared" si="43"/>
        <v>605345296</v>
      </c>
      <c r="J69" s="121">
        <f t="shared" si="43"/>
        <v>1613200000</v>
      </c>
      <c r="K69" s="122">
        <f t="shared" si="43"/>
        <v>1966483290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2207734000</v>
      </c>
      <c r="Q69" s="122">
        <f t="shared" si="37"/>
        <v>2571828586</v>
      </c>
      <c r="R69" s="67">
        <f t="shared" si="38"/>
        <v>171.33856095698482</v>
      </c>
      <c r="S69" s="68">
        <f t="shared" si="39"/>
        <v>224.85315455395889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38.372030371784263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44.700260363347653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429536000</v>
      </c>
      <c r="C71" s="108"/>
      <c r="D71" s="108"/>
      <c r="E71" s="108">
        <f>$B71      +$C71      +$D71</f>
        <v>429536000</v>
      </c>
      <c r="F71" s="109">
        <v>429536000</v>
      </c>
      <c r="G71" s="110">
        <v>320816000</v>
      </c>
      <c r="H71" s="109">
        <v>79082000</v>
      </c>
      <c r="I71" s="110">
        <v>90812011</v>
      </c>
      <c r="J71" s="109">
        <v>168633000</v>
      </c>
      <c r="K71" s="110">
        <v>157561989</v>
      </c>
      <c r="L71" s="109"/>
      <c r="M71" s="110"/>
      <c r="N71" s="109"/>
      <c r="O71" s="110"/>
      <c r="P71" s="109">
        <f>$H71      +$J71      +$L71      +$N71</f>
        <v>247715000</v>
      </c>
      <c r="Q71" s="110">
        <f>$I71      +$K71      +$M71      +$O71</f>
        <v>248374000</v>
      </c>
      <c r="R71" s="54">
        <f>IF(($H71      =0),0,((($J71      -$H71      )/$H71      )*100))</f>
        <v>113.23815786146025</v>
      </c>
      <c r="S71" s="55">
        <f>IF(($I71      =0),0,((($K71      -$I71      )/$I71      )*100))</f>
        <v>73.503468610556382</v>
      </c>
      <c r="T71" s="54">
        <f>IF(($E71      =0),0,(($P71      /$E71      )*100))</f>
        <v>57.670369887506524</v>
      </c>
      <c r="U71" s="56">
        <f>IF(($E71      =0),0,(($Q71      /$E71      )*100))</f>
        <v>57.823791253818072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52210000</v>
      </c>
      <c r="C72" s="108"/>
      <c r="D72" s="108"/>
      <c r="E72" s="108">
        <f>$B72      +$C72      +$D72</f>
        <v>52210000</v>
      </c>
      <c r="F72" s="109">
        <v>52210000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481746000</v>
      </c>
      <c r="C73" s="117">
        <f>SUM(C71:C72)</f>
        <v>0</v>
      </c>
      <c r="D73" s="117"/>
      <c r="E73" s="117">
        <f>$B73      +$C73      +$D73</f>
        <v>481746000</v>
      </c>
      <c r="F73" s="118">
        <f t="shared" ref="F73:O73" si="44">SUM(F71:F72)</f>
        <v>481746000</v>
      </c>
      <c r="G73" s="119">
        <f t="shared" si="44"/>
        <v>320816000</v>
      </c>
      <c r="H73" s="118">
        <f t="shared" si="44"/>
        <v>79082000</v>
      </c>
      <c r="I73" s="119">
        <f t="shared" si="44"/>
        <v>90812011</v>
      </c>
      <c r="J73" s="118">
        <f t="shared" si="44"/>
        <v>168633000</v>
      </c>
      <c r="K73" s="119">
        <f t="shared" si="44"/>
        <v>157561989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247715000</v>
      </c>
      <c r="Q73" s="119">
        <f>$I73      +$K73      +$M73      +$O73</f>
        <v>248374000</v>
      </c>
      <c r="R73" s="63">
        <f>IF(($H73      =0),0,((($J73      -$H73      )/$H73      )*100))</f>
        <v>113.23815786146025</v>
      </c>
      <c r="S73" s="64">
        <f>IF(($I73      =0),0,((($K73      -$I73      )/$I73      )*100))</f>
        <v>73.503468610556382</v>
      </c>
      <c r="T73" s="63">
        <f>IF(($E71      =0),0,(($P71      /$E71      )*100))</f>
        <v>57.670369887506524</v>
      </c>
      <c r="U73" s="65">
        <f>IF($E71   =0,0,($Q71   /$E71 )*100)</f>
        <v>57.823791253818072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481746000</v>
      </c>
      <c r="C74" s="120">
        <f>SUM(C71:C72)</f>
        <v>0</v>
      </c>
      <c r="D74" s="120"/>
      <c r="E74" s="120">
        <f>$B74      +$C74      +$D74</f>
        <v>481746000</v>
      </c>
      <c r="F74" s="121">
        <f t="shared" ref="F74:O74" si="45">SUM(F71:F72)</f>
        <v>481746000</v>
      </c>
      <c r="G74" s="122">
        <f t="shared" si="45"/>
        <v>320816000</v>
      </c>
      <c r="H74" s="121">
        <f t="shared" si="45"/>
        <v>79082000</v>
      </c>
      <c r="I74" s="122">
        <f t="shared" si="45"/>
        <v>90812011</v>
      </c>
      <c r="J74" s="121">
        <f t="shared" si="45"/>
        <v>168633000</v>
      </c>
      <c r="K74" s="122">
        <f t="shared" si="45"/>
        <v>157561989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247715000</v>
      </c>
      <c r="Q74" s="122">
        <f>$I74      +$K74      +$M74      +$O74</f>
        <v>248374000</v>
      </c>
      <c r="R74" s="67">
        <f>IF(($H74      =0),0,((($J74      -$H74      )/$H74      )*100))</f>
        <v>113.23815786146025</v>
      </c>
      <c r="S74" s="68">
        <f>IF(($I74      =0),0,((($K74      -$I74      )/$I74      )*100))</f>
        <v>73.503468610556382</v>
      </c>
      <c r="T74" s="67">
        <f>IF(($E71      =0),0,(($P71      /$E71      )*100))</f>
        <v>57.670369887506524</v>
      </c>
      <c r="U74" s="71">
        <f>IF($E71   =0,0,($Q71   /$E71 )*100)</f>
        <v>57.823791253818072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7000590000</v>
      </c>
      <c r="C75" s="120">
        <f>SUM(C9:C16,C19:C25,C28:C31,C34,C37:C41,C44:C54,C57:C60,C63:C67,C71:C72)</f>
        <v>0</v>
      </c>
      <c r="D75" s="120"/>
      <c r="E75" s="120">
        <f>$B75      +$C75      +$D75</f>
        <v>7000590000</v>
      </c>
      <c r="F75" s="121">
        <f t="shared" ref="F75:O75" si="46">SUM(F9:F16,F19:F25,F28:F31,F34,F37:F41,F44:F54,F57:F60,F63:F67,F71:F72)</f>
        <v>6517713000</v>
      </c>
      <c r="G75" s="122">
        <f t="shared" si="46"/>
        <v>3829662000</v>
      </c>
      <c r="H75" s="121">
        <f t="shared" si="46"/>
        <v>673616000</v>
      </c>
      <c r="I75" s="122">
        <f t="shared" si="46"/>
        <v>696157307</v>
      </c>
      <c r="J75" s="121">
        <f t="shared" si="46"/>
        <v>1781833000</v>
      </c>
      <c r="K75" s="122">
        <f t="shared" si="46"/>
        <v>2124045279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2455449000</v>
      </c>
      <c r="Q75" s="122">
        <f>$I75      +$K75      +$M75      +$O75</f>
        <v>2820202586</v>
      </c>
      <c r="R75" s="67">
        <f>IF(($H75      =0),0,((($J75      -$H75      )/$H75      )*100))</f>
        <v>164.51761834635755</v>
      </c>
      <c r="S75" s="68">
        <f>IF(($I75      =0),0,((($K75      -$I75      )/$I75      )*100))</f>
        <v>205.10995972351401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39.712687978102664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45.611953387285268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125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126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127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128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129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132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133</v>
      </c>
    </row>
    <row r="118" spans="1:23" x14ac:dyDescent="0.25">
      <c r="A118" s="35" t="s">
        <v>134</v>
      </c>
    </row>
    <row r="119" spans="1:23" ht="13" x14ac:dyDescent="0.3">
      <c r="A119" s="35" t="s">
        <v>135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136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137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138</v>
      </c>
    </row>
    <row r="124" spans="1:23" ht="13" x14ac:dyDescent="0.3">
      <c r="A124" s="36" t="s">
        <v>93</v>
      </c>
      <c r="G124" s="36" t="s">
        <v>93</v>
      </c>
      <c r="W124" s="36"/>
    </row>
    <row r="125" spans="1:23" ht="13" x14ac:dyDescent="0.3">
      <c r="A125" s="36"/>
      <c r="G125" s="36"/>
      <c r="W125" s="36"/>
    </row>
    <row r="126" spans="1:23" ht="13" x14ac:dyDescent="0.3">
      <c r="A126" s="36" t="s">
        <v>93</v>
      </c>
      <c r="G126" s="36" t="s">
        <v>93</v>
      </c>
      <c r="W126" s="36"/>
    </row>
  </sheetData>
  <sheetProtection algorithmName="SHA-512" hashValue="OXIqVaK86zW8LzCdfDxIATIg8lDHBIHM4BHkKKyOYXUoJnT/GR644bRvKozJGAMe9apiGaG4AgrC6EbrR/2Zfg==" saltValue="+50ozaokwIou0n1PNwFbN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2800000</v>
      </c>
      <c r="C10" s="108"/>
      <c r="D10" s="108"/>
      <c r="E10" s="108">
        <f t="shared" ref="E10:E17" si="0">$B10      +$C10      +$D10</f>
        <v>2800000</v>
      </c>
      <c r="F10" s="109">
        <v>2800000</v>
      </c>
      <c r="G10" s="110">
        <v>2800000</v>
      </c>
      <c r="H10" s="109">
        <v>259000</v>
      </c>
      <c r="I10" s="110">
        <v>258578</v>
      </c>
      <c r="J10" s="109">
        <v>169000</v>
      </c>
      <c r="K10" s="110">
        <v>166475</v>
      </c>
      <c r="L10" s="109"/>
      <c r="M10" s="110"/>
      <c r="N10" s="109"/>
      <c r="O10" s="110"/>
      <c r="P10" s="109">
        <f t="shared" ref="P10:P17" si="1">$H10      +$J10      +$L10      +$N10</f>
        <v>428000</v>
      </c>
      <c r="Q10" s="110">
        <f t="shared" ref="Q10:Q17" si="2">$I10      +$K10      +$M10      +$O10</f>
        <v>425053</v>
      </c>
      <c r="R10" s="54">
        <f t="shared" ref="R10:R17" si="3">IF(($H10      =0),0,((($J10      -$H10      )/$H10      )*100))</f>
        <v>-34.749034749034749</v>
      </c>
      <c r="S10" s="55">
        <f t="shared" ref="S10:S17" si="4">IF(($I10      =0),0,((($K10      -$I10      )/$I10      )*100))</f>
        <v>-35.619039516122797</v>
      </c>
      <c r="T10" s="54">
        <f t="shared" ref="T10:T16" si="5">IF(($E10      =0),0,(($P10      /$E10      )*100))</f>
        <v>15.285714285714286</v>
      </c>
      <c r="U10" s="56">
        <f t="shared" ref="U10:U16" si="6">IF(($E10      =0),0,(($Q10      /$E10      )*100))</f>
        <v>15.180464285714285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2800000</v>
      </c>
      <c r="C17" s="111">
        <f>SUM(C9:C16)</f>
        <v>0</v>
      </c>
      <c r="D17" s="111"/>
      <c r="E17" s="111">
        <f t="shared" si="0"/>
        <v>2800000</v>
      </c>
      <c r="F17" s="112">
        <f t="shared" ref="F17:O17" si="7">SUM(F9:F16)</f>
        <v>2800000</v>
      </c>
      <c r="G17" s="113">
        <f t="shared" si="7"/>
        <v>2800000</v>
      </c>
      <c r="H17" s="112">
        <f t="shared" si="7"/>
        <v>259000</v>
      </c>
      <c r="I17" s="113">
        <f t="shared" si="7"/>
        <v>258578</v>
      </c>
      <c r="J17" s="112">
        <f t="shared" si="7"/>
        <v>169000</v>
      </c>
      <c r="K17" s="113">
        <f t="shared" si="7"/>
        <v>166475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428000</v>
      </c>
      <c r="Q17" s="113">
        <f t="shared" si="2"/>
        <v>425053</v>
      </c>
      <c r="R17" s="58">
        <f t="shared" si="3"/>
        <v>-34.749034749034749</v>
      </c>
      <c r="S17" s="59">
        <f t="shared" si="4"/>
        <v>-35.619039516122797</v>
      </c>
      <c r="T17" s="58">
        <f>IF((SUM($E9:$E14))=0,0,(P17/(SUM($E9:$E14))*100))</f>
        <v>15.285714285714286</v>
      </c>
      <c r="U17" s="60">
        <f>IF((SUM($E9:$E14))=0,0,(Q17/(SUM($E9:$E14))*100))</f>
        <v>15.180464285714285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1553000</v>
      </c>
      <c r="C34" s="108"/>
      <c r="D34" s="108"/>
      <c r="E34" s="108">
        <f>$B34      +$C34      +$D34</f>
        <v>1553000</v>
      </c>
      <c r="F34" s="109">
        <v>1553000</v>
      </c>
      <c r="G34" s="110">
        <v>1087000</v>
      </c>
      <c r="H34" s="109">
        <v>388000</v>
      </c>
      <c r="I34" s="110"/>
      <c r="J34" s="109">
        <v>699000</v>
      </c>
      <c r="K34" s="110"/>
      <c r="L34" s="109"/>
      <c r="M34" s="110"/>
      <c r="N34" s="109"/>
      <c r="O34" s="110"/>
      <c r="P34" s="109">
        <f>$H34      +$J34      +$L34      +$N34</f>
        <v>1087000</v>
      </c>
      <c r="Q34" s="110">
        <f>$I34      +$K34      +$M34      +$O34</f>
        <v>0</v>
      </c>
      <c r="R34" s="54">
        <f>IF(($H34      =0),0,((($J34      -$H34      )/$H34      )*100))</f>
        <v>80.154639175257742</v>
      </c>
      <c r="S34" s="55">
        <f>IF(($I34      =0),0,((($K34      -$I34      )/$I34      )*100))</f>
        <v>0</v>
      </c>
      <c r="T34" s="54">
        <f>IF(($E34      =0),0,(($P34      /$E34      )*100))</f>
        <v>69.993560849967807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1553000</v>
      </c>
      <c r="C35" s="111">
        <f>C34</f>
        <v>0</v>
      </c>
      <c r="D35" s="111"/>
      <c r="E35" s="111">
        <f>$B35      +$C35      +$D35</f>
        <v>1553000</v>
      </c>
      <c r="F35" s="112">
        <f t="shared" ref="F35:O35" si="17">F34</f>
        <v>1553000</v>
      </c>
      <c r="G35" s="113">
        <f t="shared" si="17"/>
        <v>1087000</v>
      </c>
      <c r="H35" s="112">
        <f t="shared" si="17"/>
        <v>388000</v>
      </c>
      <c r="I35" s="113">
        <f t="shared" si="17"/>
        <v>0</v>
      </c>
      <c r="J35" s="112">
        <f t="shared" si="17"/>
        <v>699000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1087000</v>
      </c>
      <c r="Q35" s="113">
        <f>$I35      +$K35      +$M35      +$O35</f>
        <v>0</v>
      </c>
      <c r="R35" s="58">
        <f>IF(($H35      =0),0,((($J35      -$H35      )/$H35      )*100))</f>
        <v>80.154639175257742</v>
      </c>
      <c r="S35" s="59">
        <f>IF(($I35      =0),0,((($K35      -$I35      )/$I35      )*100))</f>
        <v>0</v>
      </c>
      <c r="T35" s="58">
        <f>IF($E35   =0,0,($P35   /$E35   )*100)</f>
        <v>69.993560849967807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17533000</v>
      </c>
      <c r="C37" s="108"/>
      <c r="D37" s="108"/>
      <c r="E37" s="108">
        <f t="shared" ref="E37:E42" si="18">$B37      +$C37      +$D37</f>
        <v>17533000</v>
      </c>
      <c r="F37" s="109">
        <v>17533000</v>
      </c>
      <c r="G37" s="110">
        <v>11396000</v>
      </c>
      <c r="H37" s="109">
        <v>4692000</v>
      </c>
      <c r="I37" s="110">
        <v>4736532</v>
      </c>
      <c r="J37" s="109">
        <v>3228000</v>
      </c>
      <c r="K37" s="110">
        <v>3600000</v>
      </c>
      <c r="L37" s="109"/>
      <c r="M37" s="110"/>
      <c r="N37" s="109"/>
      <c r="O37" s="110"/>
      <c r="P37" s="109">
        <f t="shared" ref="P37:P42" si="19">$H37      +$J37      +$L37      +$N37</f>
        <v>7920000</v>
      </c>
      <c r="Q37" s="110">
        <f t="shared" ref="Q37:Q42" si="20">$I37      +$K37      +$M37      +$O37</f>
        <v>8336532</v>
      </c>
      <c r="R37" s="54">
        <f t="shared" ref="R37:R42" si="21">IF(($H37      =0),0,((($J37      -$H37      )/$H37      )*100))</f>
        <v>-31.202046035805626</v>
      </c>
      <c r="S37" s="55">
        <f t="shared" ref="S37:S42" si="22">IF(($I37      =0),0,((($K37      -$I37      )/$I37      )*100))</f>
        <v>-23.995024207584787</v>
      </c>
      <c r="T37" s="54">
        <f t="shared" ref="T37:T41" si="23">IF(($E37      =0),0,(($P37      /$E37      )*100))</f>
        <v>45.17196144413392</v>
      </c>
      <c r="U37" s="56">
        <f t="shared" ref="U37:U41" si="24">IF(($E37      =0),0,(($Q37      /$E37      )*100))</f>
        <v>47.547664404266243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233000</v>
      </c>
      <c r="C38" s="108"/>
      <c r="D38" s="108"/>
      <c r="E38" s="108">
        <f t="shared" si="18"/>
        <v>233000</v>
      </c>
      <c r="F38" s="109">
        <v>212000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17766000</v>
      </c>
      <c r="C42" s="111">
        <f>SUM(C37:C41)</f>
        <v>0</v>
      </c>
      <c r="D42" s="111"/>
      <c r="E42" s="111">
        <f t="shared" si="18"/>
        <v>17766000</v>
      </c>
      <c r="F42" s="112">
        <f t="shared" ref="F42:O42" si="25">SUM(F37:F41)</f>
        <v>17745000</v>
      </c>
      <c r="G42" s="113">
        <f t="shared" si="25"/>
        <v>11396000</v>
      </c>
      <c r="H42" s="112">
        <f t="shared" si="25"/>
        <v>4692000</v>
      </c>
      <c r="I42" s="113">
        <f t="shared" si="25"/>
        <v>4736532</v>
      </c>
      <c r="J42" s="112">
        <f t="shared" si="25"/>
        <v>3228000</v>
      </c>
      <c r="K42" s="113">
        <f t="shared" si="25"/>
        <v>3600000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7920000</v>
      </c>
      <c r="Q42" s="113">
        <f t="shared" si="20"/>
        <v>8336532</v>
      </c>
      <c r="R42" s="58">
        <f t="shared" si="21"/>
        <v>-31.202046035805626</v>
      </c>
      <c r="S42" s="59">
        <f t="shared" si="22"/>
        <v>-23.995024207584787</v>
      </c>
      <c r="T42" s="58">
        <f>IF((+$E37+$E40) =0,0,(P42   /(+$E37+$E40) )*100)</f>
        <v>45.17196144413392</v>
      </c>
      <c r="U42" s="60">
        <f>IF((+$E37+$E40) =0,0,(Q42   /(+$E37+$E40) )*100)</f>
        <v>47.547664404266243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20277000</v>
      </c>
      <c r="C53" s="108"/>
      <c r="D53" s="108"/>
      <c r="E53" s="108">
        <f t="shared" si="26"/>
        <v>20277000</v>
      </c>
      <c r="F53" s="109">
        <v>20277000</v>
      </c>
      <c r="G53" s="110">
        <v>10277000</v>
      </c>
      <c r="H53" s="109">
        <v>202000</v>
      </c>
      <c r="I53" s="110">
        <v>202955</v>
      </c>
      <c r="J53" s="109">
        <v>8832000</v>
      </c>
      <c r="K53" s="110">
        <v>8831385</v>
      </c>
      <c r="L53" s="109"/>
      <c r="M53" s="110"/>
      <c r="N53" s="109"/>
      <c r="O53" s="110"/>
      <c r="P53" s="109">
        <f t="shared" si="27"/>
        <v>9034000</v>
      </c>
      <c r="Q53" s="110">
        <f t="shared" si="28"/>
        <v>9034340</v>
      </c>
      <c r="R53" s="54">
        <f t="shared" si="29"/>
        <v>4272.2772277227723</v>
      </c>
      <c r="S53" s="55">
        <f t="shared" si="30"/>
        <v>4251.4005567736685</v>
      </c>
      <c r="T53" s="54">
        <f t="shared" si="31"/>
        <v>44.552941756670116</v>
      </c>
      <c r="U53" s="56">
        <f t="shared" si="32"/>
        <v>44.554618533313608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20277000</v>
      </c>
      <c r="C55" s="111">
        <f>SUM(C44:C54)</f>
        <v>0</v>
      </c>
      <c r="D55" s="111"/>
      <c r="E55" s="111">
        <f t="shared" si="26"/>
        <v>20277000</v>
      </c>
      <c r="F55" s="112">
        <f t="shared" ref="F55:O55" si="33">SUM(F44:F54)</f>
        <v>20277000</v>
      </c>
      <c r="G55" s="113">
        <f t="shared" si="33"/>
        <v>10277000</v>
      </c>
      <c r="H55" s="112">
        <f t="shared" si="33"/>
        <v>202000</v>
      </c>
      <c r="I55" s="113">
        <f t="shared" si="33"/>
        <v>202955</v>
      </c>
      <c r="J55" s="112">
        <f t="shared" si="33"/>
        <v>8832000</v>
      </c>
      <c r="K55" s="113">
        <f t="shared" si="33"/>
        <v>8831385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9034000</v>
      </c>
      <c r="Q55" s="113">
        <f t="shared" si="28"/>
        <v>9034340</v>
      </c>
      <c r="R55" s="58">
        <f t="shared" si="29"/>
        <v>4272.2772277227723</v>
      </c>
      <c r="S55" s="59">
        <f t="shared" si="30"/>
        <v>4251.4005567736685</v>
      </c>
      <c r="T55" s="58">
        <f>IF((+$E45+$E47+$E49+$E50+$E53) =0,0,(P55   /(+$E45+$E47+$E49+$E50+$E53) )*100)</f>
        <v>44.552941756670116</v>
      </c>
      <c r="U55" s="60">
        <f>IF((+$E45+$E47+$E49+$E50+$E53) =0,0,(Q55   /(+$E45+$E47+$E49+$E50+$E53) )*100)</f>
        <v>44.554618533313608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42396000</v>
      </c>
      <c r="C69" s="120">
        <f>SUM(C9:C16,C19:C25,C28:C31,C34,C37:C41,C44:C54,C57:C60,C63:C67)</f>
        <v>0</v>
      </c>
      <c r="D69" s="120"/>
      <c r="E69" s="120">
        <f t="shared" si="35"/>
        <v>42396000</v>
      </c>
      <c r="F69" s="121">
        <f t="shared" ref="F69:O69" si="43">SUM(F9:F16,F19:F25,F28:F31,F34,F37:F41,F44:F54,F57:F60,F63:F67)</f>
        <v>42375000</v>
      </c>
      <c r="G69" s="122">
        <f t="shared" si="43"/>
        <v>25560000</v>
      </c>
      <c r="H69" s="121">
        <f t="shared" si="43"/>
        <v>5541000</v>
      </c>
      <c r="I69" s="122">
        <f t="shared" si="43"/>
        <v>5198065</v>
      </c>
      <c r="J69" s="121">
        <f t="shared" si="43"/>
        <v>12928000</v>
      </c>
      <c r="K69" s="122">
        <f t="shared" si="43"/>
        <v>12597860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18469000</v>
      </c>
      <c r="Q69" s="122">
        <f t="shared" si="37"/>
        <v>17795925</v>
      </c>
      <c r="R69" s="67">
        <f t="shared" si="38"/>
        <v>133.31528604944955</v>
      </c>
      <c r="S69" s="68">
        <f t="shared" si="39"/>
        <v>142.35672312677892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43.803809026871903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42.207444916158714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90822000</v>
      </c>
      <c r="C71" s="108"/>
      <c r="D71" s="108"/>
      <c r="E71" s="108">
        <f>$B71      +$C71      +$D71</f>
        <v>90822000</v>
      </c>
      <c r="F71" s="109">
        <v>90822000</v>
      </c>
      <c r="G71" s="110">
        <v>67997000</v>
      </c>
      <c r="H71" s="109">
        <v>1014000</v>
      </c>
      <c r="I71" s="110">
        <v>12792490</v>
      </c>
      <c r="J71" s="109">
        <v>31720000</v>
      </c>
      <c r="K71" s="110">
        <v>32587154</v>
      </c>
      <c r="L71" s="109"/>
      <c r="M71" s="110"/>
      <c r="N71" s="109"/>
      <c r="O71" s="110"/>
      <c r="P71" s="109">
        <f>$H71      +$J71      +$L71      +$N71</f>
        <v>32734000</v>
      </c>
      <c r="Q71" s="110">
        <f>$I71      +$K71      +$M71      +$O71</f>
        <v>45379644</v>
      </c>
      <c r="R71" s="54">
        <f>IF(($H71      =0),0,((($J71      -$H71      )/$H71      )*100))</f>
        <v>3028.2051282051279</v>
      </c>
      <c r="S71" s="55">
        <f>IF(($I71      =0),0,((($K71      -$I71      )/$I71      )*100))</f>
        <v>154.7365993641582</v>
      </c>
      <c r="T71" s="54">
        <f>IF(($E71      =0),0,(($P71      /$E71      )*100))</f>
        <v>36.04192816718416</v>
      </c>
      <c r="U71" s="56">
        <f>IF(($E71      =0),0,(($Q71      /$E71      )*100))</f>
        <v>49.965475325361695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90822000</v>
      </c>
      <c r="C73" s="117">
        <f>SUM(C71:C72)</f>
        <v>0</v>
      </c>
      <c r="D73" s="117"/>
      <c r="E73" s="117">
        <f>$B73      +$C73      +$D73</f>
        <v>90822000</v>
      </c>
      <c r="F73" s="118">
        <f t="shared" ref="F73:O73" si="44">SUM(F71:F72)</f>
        <v>90822000</v>
      </c>
      <c r="G73" s="119">
        <f t="shared" si="44"/>
        <v>67997000</v>
      </c>
      <c r="H73" s="118">
        <f t="shared" si="44"/>
        <v>1014000</v>
      </c>
      <c r="I73" s="119">
        <f t="shared" si="44"/>
        <v>12792490</v>
      </c>
      <c r="J73" s="118">
        <f t="shared" si="44"/>
        <v>31720000</v>
      </c>
      <c r="K73" s="119">
        <f t="shared" si="44"/>
        <v>32587154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32734000</v>
      </c>
      <c r="Q73" s="119">
        <f>$I73      +$K73      +$M73      +$O73</f>
        <v>45379644</v>
      </c>
      <c r="R73" s="63">
        <f>IF(($H73      =0),0,((($J73      -$H73      )/$H73      )*100))</f>
        <v>3028.2051282051279</v>
      </c>
      <c r="S73" s="64">
        <f>IF(($I73      =0),0,((($K73      -$I73      )/$I73      )*100))</f>
        <v>154.7365993641582</v>
      </c>
      <c r="T73" s="63">
        <f>IF(($E71      =0),0,(($P71      /$E71      )*100))</f>
        <v>36.04192816718416</v>
      </c>
      <c r="U73" s="65">
        <f>IF($E71   =0,0,($Q71   /$E71 )*100)</f>
        <v>49.965475325361695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90822000</v>
      </c>
      <c r="C74" s="120">
        <f>SUM(C71:C72)</f>
        <v>0</v>
      </c>
      <c r="D74" s="120"/>
      <c r="E74" s="120">
        <f>$B74      +$C74      +$D74</f>
        <v>90822000</v>
      </c>
      <c r="F74" s="121">
        <f t="shared" ref="F74:O74" si="45">SUM(F71:F72)</f>
        <v>90822000</v>
      </c>
      <c r="G74" s="122">
        <f t="shared" si="45"/>
        <v>67997000</v>
      </c>
      <c r="H74" s="121">
        <f t="shared" si="45"/>
        <v>1014000</v>
      </c>
      <c r="I74" s="122">
        <f t="shared" si="45"/>
        <v>12792490</v>
      </c>
      <c r="J74" s="121">
        <f t="shared" si="45"/>
        <v>31720000</v>
      </c>
      <c r="K74" s="122">
        <f t="shared" si="45"/>
        <v>32587154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32734000</v>
      </c>
      <c r="Q74" s="122">
        <f>$I74      +$K74      +$M74      +$O74</f>
        <v>45379644</v>
      </c>
      <c r="R74" s="67">
        <f>IF(($H74      =0),0,((($J74      -$H74      )/$H74      )*100))</f>
        <v>3028.2051282051279</v>
      </c>
      <c r="S74" s="68">
        <f>IF(($I74      =0),0,((($K74      -$I74      )/$I74      )*100))</f>
        <v>154.7365993641582</v>
      </c>
      <c r="T74" s="67">
        <f>IF(($E71      =0),0,(($P71      /$E71      )*100))</f>
        <v>36.04192816718416</v>
      </c>
      <c r="U74" s="71">
        <f>IF($E71   =0,0,($Q71   /$E71 )*100)</f>
        <v>49.965475325361695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133218000</v>
      </c>
      <c r="C75" s="120">
        <f>SUM(C9:C16,C19:C25,C28:C31,C34,C37:C41,C44:C54,C57:C60,C63:C67,C71:C72)</f>
        <v>0</v>
      </c>
      <c r="D75" s="120"/>
      <c r="E75" s="120">
        <f>$B75      +$C75      +$D75</f>
        <v>133218000</v>
      </c>
      <c r="F75" s="121">
        <f t="shared" ref="F75:O75" si="46">SUM(F9:F16,F19:F25,F28:F31,F34,F37:F41,F44:F54,F57:F60,F63:F67,F71:F72)</f>
        <v>133197000</v>
      </c>
      <c r="G75" s="122">
        <f t="shared" si="46"/>
        <v>93557000</v>
      </c>
      <c r="H75" s="121">
        <f t="shared" si="46"/>
        <v>6555000</v>
      </c>
      <c r="I75" s="122">
        <f t="shared" si="46"/>
        <v>17990555</v>
      </c>
      <c r="J75" s="121">
        <f t="shared" si="46"/>
        <v>44648000</v>
      </c>
      <c r="K75" s="122">
        <f t="shared" si="46"/>
        <v>45185014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51203000</v>
      </c>
      <c r="Q75" s="122">
        <f>$I75      +$K75      +$M75      +$O75</f>
        <v>63175569</v>
      </c>
      <c r="R75" s="67">
        <f>IF(($H75      =0),0,((($J75      -$H75      )/$H75      )*100))</f>
        <v>581.12890922959571</v>
      </c>
      <c r="S75" s="68">
        <f>IF(($I75      =0),0,((($K75      -$I75      )/$I75      )*100))</f>
        <v>151.15964460240389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38.502838666014966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47.505785614918977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125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126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127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128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129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132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133</v>
      </c>
    </row>
    <row r="118" spans="1:23" x14ac:dyDescent="0.25">
      <c r="A118" s="35" t="s">
        <v>134</v>
      </c>
    </row>
    <row r="119" spans="1:23" ht="13" x14ac:dyDescent="0.3">
      <c r="A119" s="35" t="s">
        <v>135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136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137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138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E/8bjYntUUdLCnfqZiGMiD3UJYhxeR13bwTiRrDDd6o8PEGJ0Hx4QxA/JvObcEIFEqzd8lQLhTR0GJ1wsTPH2Q==" saltValue="GPbU2cpHjYsLkFi3anAhT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2300000</v>
      </c>
      <c r="C10" s="108"/>
      <c r="D10" s="108"/>
      <c r="E10" s="108">
        <f t="shared" ref="E10:E17" si="0">$B10      +$C10      +$D10</f>
        <v>2300000</v>
      </c>
      <c r="F10" s="109">
        <v>2300000</v>
      </c>
      <c r="G10" s="110">
        <v>2300000</v>
      </c>
      <c r="H10" s="109">
        <v>66000</v>
      </c>
      <c r="I10" s="110">
        <v>99999</v>
      </c>
      <c r="J10" s="109">
        <v>638000</v>
      </c>
      <c r="K10" s="110">
        <v>605266</v>
      </c>
      <c r="L10" s="109"/>
      <c r="M10" s="110"/>
      <c r="N10" s="109"/>
      <c r="O10" s="110"/>
      <c r="P10" s="109">
        <f t="shared" ref="P10:P17" si="1">$H10      +$J10      +$L10      +$N10</f>
        <v>704000</v>
      </c>
      <c r="Q10" s="110">
        <f t="shared" ref="Q10:Q17" si="2">$I10      +$K10      +$M10      +$O10</f>
        <v>705265</v>
      </c>
      <c r="R10" s="54">
        <f t="shared" ref="R10:R17" si="3">IF(($H10      =0),0,((($J10      -$H10      )/$H10      )*100))</f>
        <v>866.66666666666663</v>
      </c>
      <c r="S10" s="55">
        <f t="shared" ref="S10:S17" si="4">IF(($I10      =0),0,((($K10      -$I10      )/$I10      )*100))</f>
        <v>505.2720527205272</v>
      </c>
      <c r="T10" s="54">
        <f t="shared" ref="T10:T16" si="5">IF(($E10      =0),0,(($P10      /$E10      )*100))</f>
        <v>30.60869565217391</v>
      </c>
      <c r="U10" s="56">
        <f t="shared" ref="U10:U16" si="6">IF(($E10      =0),0,(($Q10      /$E10      )*100))</f>
        <v>30.66369565217391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12600000</v>
      </c>
      <c r="C14" s="108"/>
      <c r="D14" s="108"/>
      <c r="E14" s="108">
        <f t="shared" si="0"/>
        <v>12600000</v>
      </c>
      <c r="F14" s="109">
        <v>12600000</v>
      </c>
      <c r="G14" s="110">
        <v>12500000</v>
      </c>
      <c r="H14" s="109">
        <v>6422000</v>
      </c>
      <c r="I14" s="110"/>
      <c r="J14" s="109">
        <v>6078000</v>
      </c>
      <c r="K14" s="110">
        <v>12600170</v>
      </c>
      <c r="L14" s="109"/>
      <c r="M14" s="110"/>
      <c r="N14" s="109"/>
      <c r="O14" s="110"/>
      <c r="P14" s="109">
        <f t="shared" si="1"/>
        <v>12500000</v>
      </c>
      <c r="Q14" s="110">
        <f t="shared" si="2"/>
        <v>12600170</v>
      </c>
      <c r="R14" s="54">
        <f t="shared" si="3"/>
        <v>-5.3565867331049519</v>
      </c>
      <c r="S14" s="55">
        <f t="shared" si="4"/>
        <v>0</v>
      </c>
      <c r="T14" s="54">
        <f t="shared" si="5"/>
        <v>99.206349206349216</v>
      </c>
      <c r="U14" s="56">
        <f t="shared" si="6"/>
        <v>100.0013492063492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2000000</v>
      </c>
      <c r="C15" s="108"/>
      <c r="D15" s="108"/>
      <c r="E15" s="108">
        <f t="shared" si="0"/>
        <v>2000000</v>
      </c>
      <c r="F15" s="109">
        <v>2000000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16900000</v>
      </c>
      <c r="C17" s="111">
        <f>SUM(C9:C16)</f>
        <v>0</v>
      </c>
      <c r="D17" s="111"/>
      <c r="E17" s="111">
        <f t="shared" si="0"/>
        <v>16900000</v>
      </c>
      <c r="F17" s="112">
        <f t="shared" ref="F17:O17" si="7">SUM(F9:F16)</f>
        <v>16900000</v>
      </c>
      <c r="G17" s="113">
        <f t="shared" si="7"/>
        <v>14800000</v>
      </c>
      <c r="H17" s="112">
        <f t="shared" si="7"/>
        <v>6488000</v>
      </c>
      <c r="I17" s="113">
        <f t="shared" si="7"/>
        <v>99999</v>
      </c>
      <c r="J17" s="112">
        <f t="shared" si="7"/>
        <v>6716000</v>
      </c>
      <c r="K17" s="113">
        <f t="shared" si="7"/>
        <v>13205436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13204000</v>
      </c>
      <c r="Q17" s="113">
        <f t="shared" si="2"/>
        <v>13305435</v>
      </c>
      <c r="R17" s="58">
        <f t="shared" si="3"/>
        <v>3.5141800246609121</v>
      </c>
      <c r="S17" s="59">
        <f t="shared" si="4"/>
        <v>13105.568055680556</v>
      </c>
      <c r="T17" s="58">
        <f>IF((SUM($E9:$E14))=0,0,(P17/(SUM($E9:$E14))*100))</f>
        <v>88.617449664429529</v>
      </c>
      <c r="U17" s="60">
        <f>IF((SUM($E9:$E14))=0,0,(Q17/(SUM($E9:$E14))*100))</f>
        <v>89.298221476510065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2611000</v>
      </c>
      <c r="C34" s="108"/>
      <c r="D34" s="108"/>
      <c r="E34" s="108">
        <f>$B34      +$C34      +$D34</f>
        <v>2611000</v>
      </c>
      <c r="F34" s="109">
        <v>2611000</v>
      </c>
      <c r="G34" s="110">
        <v>1828000</v>
      </c>
      <c r="H34" s="109">
        <v>653000</v>
      </c>
      <c r="I34" s="110">
        <v>1672371</v>
      </c>
      <c r="J34" s="109">
        <v>971000</v>
      </c>
      <c r="K34" s="110">
        <v>938629</v>
      </c>
      <c r="L34" s="109"/>
      <c r="M34" s="110"/>
      <c r="N34" s="109"/>
      <c r="O34" s="110"/>
      <c r="P34" s="109">
        <f>$H34      +$J34      +$L34      +$N34</f>
        <v>1624000</v>
      </c>
      <c r="Q34" s="110">
        <f>$I34      +$K34      +$M34      +$O34</f>
        <v>2611000</v>
      </c>
      <c r="R34" s="54">
        <f>IF(($H34      =0),0,((($J34      -$H34      )/$H34      )*100))</f>
        <v>48.698315467075034</v>
      </c>
      <c r="S34" s="55">
        <f>IF(($I34      =0),0,((($K34      -$I34      )/$I34      )*100))</f>
        <v>-43.874355630419323</v>
      </c>
      <c r="T34" s="54">
        <f>IF(($E34      =0),0,(($P34      /$E34      )*100))</f>
        <v>62.198391420911527</v>
      </c>
      <c r="U34" s="56">
        <f>IF(($E34      =0),0,(($Q34      /$E34      )*100))</f>
        <v>100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2611000</v>
      </c>
      <c r="C35" s="111">
        <f>C34</f>
        <v>0</v>
      </c>
      <c r="D35" s="111"/>
      <c r="E35" s="111">
        <f>$B35      +$C35      +$D35</f>
        <v>2611000</v>
      </c>
      <c r="F35" s="112">
        <f t="shared" ref="F35:O35" si="17">F34</f>
        <v>2611000</v>
      </c>
      <c r="G35" s="113">
        <f t="shared" si="17"/>
        <v>1828000</v>
      </c>
      <c r="H35" s="112">
        <f t="shared" si="17"/>
        <v>653000</v>
      </c>
      <c r="I35" s="113">
        <f t="shared" si="17"/>
        <v>1672371</v>
      </c>
      <c r="J35" s="112">
        <f t="shared" si="17"/>
        <v>971000</v>
      </c>
      <c r="K35" s="113">
        <f t="shared" si="17"/>
        <v>938629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1624000</v>
      </c>
      <c r="Q35" s="113">
        <f>$I35      +$K35      +$M35      +$O35</f>
        <v>2611000</v>
      </c>
      <c r="R35" s="58">
        <f>IF(($H35      =0),0,((($J35      -$H35      )/$H35      )*100))</f>
        <v>48.698315467075034</v>
      </c>
      <c r="S35" s="59">
        <f>IF(($I35      =0),0,((($K35      -$I35      )/$I35      )*100))</f>
        <v>-43.874355630419323</v>
      </c>
      <c r="T35" s="58">
        <f>IF($E35   =0,0,($P35   /$E35   )*100)</f>
        <v>62.198391420911527</v>
      </c>
      <c r="U35" s="60">
        <f>IF($E35   =0,0,($Q35   /$E35   )*100)</f>
        <v>100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36490000</v>
      </c>
      <c r="C37" s="108"/>
      <c r="D37" s="108"/>
      <c r="E37" s="108">
        <f t="shared" ref="E37:E42" si="18">$B37      +$C37      +$D37</f>
        <v>36490000</v>
      </c>
      <c r="F37" s="109">
        <v>36490000</v>
      </c>
      <c r="G37" s="110">
        <v>23719000</v>
      </c>
      <c r="H37" s="109">
        <v>16421000</v>
      </c>
      <c r="I37" s="110"/>
      <c r="J37" s="109">
        <v>7298000</v>
      </c>
      <c r="K37" s="110">
        <v>30673384</v>
      </c>
      <c r="L37" s="109"/>
      <c r="M37" s="110"/>
      <c r="N37" s="109"/>
      <c r="O37" s="110"/>
      <c r="P37" s="109">
        <f t="shared" ref="P37:P42" si="19">$H37      +$J37      +$L37      +$N37</f>
        <v>23719000</v>
      </c>
      <c r="Q37" s="110">
        <f t="shared" ref="Q37:Q42" si="20">$I37      +$K37      +$M37      +$O37</f>
        <v>30673384</v>
      </c>
      <c r="R37" s="54">
        <f t="shared" ref="R37:R42" si="21">IF(($H37      =0),0,((($J37      -$H37      )/$H37      )*100))</f>
        <v>-55.556908836246265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65.001370238421487</v>
      </c>
      <c r="U37" s="56">
        <f t="shared" ref="U37:U41" si="24">IF(($E37      =0),0,(($Q37      /$E37      )*100))</f>
        <v>84.059698547547271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3608000</v>
      </c>
      <c r="C38" s="108"/>
      <c r="D38" s="108"/>
      <c r="E38" s="108">
        <f t="shared" si="18"/>
        <v>3608000</v>
      </c>
      <c r="F38" s="109">
        <v>3280000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2600000</v>
      </c>
      <c r="H40" s="109"/>
      <c r="I40" s="110"/>
      <c r="J40" s="109">
        <v>988000</v>
      </c>
      <c r="K40" s="110">
        <v>2587127</v>
      </c>
      <c r="L40" s="109"/>
      <c r="M40" s="110"/>
      <c r="N40" s="109"/>
      <c r="O40" s="110"/>
      <c r="P40" s="109">
        <f t="shared" si="19"/>
        <v>988000</v>
      </c>
      <c r="Q40" s="110">
        <f t="shared" si="20"/>
        <v>2587127</v>
      </c>
      <c r="R40" s="54">
        <f t="shared" si="21"/>
        <v>0</v>
      </c>
      <c r="S40" s="55">
        <f t="shared" si="22"/>
        <v>0</v>
      </c>
      <c r="T40" s="54">
        <f t="shared" si="23"/>
        <v>24.7</v>
      </c>
      <c r="U40" s="56">
        <f t="shared" si="24"/>
        <v>64.67817500000001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44098000</v>
      </c>
      <c r="C42" s="111">
        <f>SUM(C37:C41)</f>
        <v>0</v>
      </c>
      <c r="D42" s="111"/>
      <c r="E42" s="111">
        <f t="shared" si="18"/>
        <v>44098000</v>
      </c>
      <c r="F42" s="112">
        <f t="shared" ref="F42:O42" si="25">SUM(F37:F41)</f>
        <v>43770000</v>
      </c>
      <c r="G42" s="113">
        <f t="shared" si="25"/>
        <v>26319000</v>
      </c>
      <c r="H42" s="112">
        <f t="shared" si="25"/>
        <v>16421000</v>
      </c>
      <c r="I42" s="113">
        <f t="shared" si="25"/>
        <v>0</v>
      </c>
      <c r="J42" s="112">
        <f t="shared" si="25"/>
        <v>8286000</v>
      </c>
      <c r="K42" s="113">
        <f t="shared" si="25"/>
        <v>33260511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24707000</v>
      </c>
      <c r="Q42" s="113">
        <f t="shared" si="20"/>
        <v>33260511</v>
      </c>
      <c r="R42" s="58">
        <f t="shared" si="21"/>
        <v>-49.540222885329761</v>
      </c>
      <c r="S42" s="59">
        <f t="shared" si="22"/>
        <v>0</v>
      </c>
      <c r="T42" s="58">
        <f>IF((+$E37+$E40) =0,0,(P42   /(+$E37+$E40) )*100)</f>
        <v>61.020004939491237</v>
      </c>
      <c r="U42" s="60">
        <f>IF((+$E37+$E40) =0,0,(Q42   /(+$E37+$E40) )*100)</f>
        <v>82.145001234872808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40000000</v>
      </c>
      <c r="C46" s="108"/>
      <c r="D46" s="108"/>
      <c r="E46" s="108">
        <f t="shared" si="26"/>
        <v>40000000</v>
      </c>
      <c r="F46" s="109">
        <v>40000000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54637000</v>
      </c>
      <c r="C53" s="108"/>
      <c r="D53" s="108"/>
      <c r="E53" s="108">
        <f t="shared" si="26"/>
        <v>54637000</v>
      </c>
      <c r="F53" s="109">
        <v>54637000</v>
      </c>
      <c r="G53" s="110">
        <v>39637000</v>
      </c>
      <c r="H53" s="109">
        <v>6260000</v>
      </c>
      <c r="I53" s="110">
        <v>5537145</v>
      </c>
      <c r="J53" s="109">
        <v>15222000</v>
      </c>
      <c r="K53" s="110">
        <v>17429374</v>
      </c>
      <c r="L53" s="109"/>
      <c r="M53" s="110"/>
      <c r="N53" s="109"/>
      <c r="O53" s="110"/>
      <c r="P53" s="109">
        <f t="shared" si="27"/>
        <v>21482000</v>
      </c>
      <c r="Q53" s="110">
        <f t="shared" si="28"/>
        <v>22966519</v>
      </c>
      <c r="R53" s="54">
        <f t="shared" si="29"/>
        <v>143.16293929712461</v>
      </c>
      <c r="S53" s="55">
        <f t="shared" si="30"/>
        <v>214.77185444845674</v>
      </c>
      <c r="T53" s="54">
        <f t="shared" si="31"/>
        <v>39.317678496257116</v>
      </c>
      <c r="U53" s="56">
        <f t="shared" si="32"/>
        <v>42.034736533850683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94637000</v>
      </c>
      <c r="C55" s="111">
        <f>SUM(C44:C54)</f>
        <v>0</v>
      </c>
      <c r="D55" s="111"/>
      <c r="E55" s="111">
        <f t="shared" si="26"/>
        <v>94637000</v>
      </c>
      <c r="F55" s="112">
        <f t="shared" ref="F55:O55" si="33">SUM(F44:F54)</f>
        <v>94637000</v>
      </c>
      <c r="G55" s="113">
        <f t="shared" si="33"/>
        <v>39637000</v>
      </c>
      <c r="H55" s="112">
        <f t="shared" si="33"/>
        <v>6260000</v>
      </c>
      <c r="I55" s="113">
        <f t="shared" si="33"/>
        <v>5537145</v>
      </c>
      <c r="J55" s="112">
        <f t="shared" si="33"/>
        <v>15222000</v>
      </c>
      <c r="K55" s="113">
        <f t="shared" si="33"/>
        <v>17429374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21482000</v>
      </c>
      <c r="Q55" s="113">
        <f t="shared" si="28"/>
        <v>22966519</v>
      </c>
      <c r="R55" s="58">
        <f t="shared" si="29"/>
        <v>143.16293929712461</v>
      </c>
      <c r="S55" s="59">
        <f t="shared" si="30"/>
        <v>214.77185444845674</v>
      </c>
      <c r="T55" s="58">
        <f>IF((+$E45+$E47+$E49+$E50+$E53) =0,0,(P55   /(+$E45+$E47+$E49+$E50+$E53) )*100)</f>
        <v>39.317678496257116</v>
      </c>
      <c r="U55" s="60">
        <f>IF((+$E45+$E47+$E49+$E50+$E53) =0,0,(Q55   /(+$E45+$E47+$E49+$E50+$E53) )*100)</f>
        <v>42.034736533850683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158246000</v>
      </c>
      <c r="C69" s="120">
        <f>SUM(C9:C16,C19:C25,C28:C31,C34,C37:C41,C44:C54,C57:C60,C63:C67)</f>
        <v>0</v>
      </c>
      <c r="D69" s="120"/>
      <c r="E69" s="120">
        <f t="shared" si="35"/>
        <v>158246000</v>
      </c>
      <c r="F69" s="121">
        <f t="shared" ref="F69:O69" si="43">SUM(F9:F16,F19:F25,F28:F31,F34,F37:F41,F44:F54,F57:F60,F63:F67)</f>
        <v>157918000</v>
      </c>
      <c r="G69" s="122">
        <f t="shared" si="43"/>
        <v>82584000</v>
      </c>
      <c r="H69" s="121">
        <f t="shared" si="43"/>
        <v>29822000</v>
      </c>
      <c r="I69" s="122">
        <f t="shared" si="43"/>
        <v>7309515</v>
      </c>
      <c r="J69" s="121">
        <f t="shared" si="43"/>
        <v>31195000</v>
      </c>
      <c r="K69" s="122">
        <f t="shared" si="43"/>
        <v>64833950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61017000</v>
      </c>
      <c r="Q69" s="122">
        <f t="shared" si="37"/>
        <v>72143465</v>
      </c>
      <c r="R69" s="67">
        <f t="shared" si="38"/>
        <v>4.6039836362417006</v>
      </c>
      <c r="S69" s="68">
        <f t="shared" si="39"/>
        <v>786.98018952009818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54.170883715975073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64.04895772297094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111484000</v>
      </c>
      <c r="C71" s="108"/>
      <c r="D71" s="108"/>
      <c r="E71" s="108">
        <f>$B71      +$C71      +$D71</f>
        <v>111484000</v>
      </c>
      <c r="F71" s="109">
        <v>111484000</v>
      </c>
      <c r="G71" s="110">
        <v>93238000</v>
      </c>
      <c r="H71" s="109">
        <v>23601000</v>
      </c>
      <c r="I71" s="110">
        <v>34325900</v>
      </c>
      <c r="J71" s="109">
        <v>43913000</v>
      </c>
      <c r="K71" s="110">
        <v>36148979</v>
      </c>
      <c r="L71" s="109"/>
      <c r="M71" s="110"/>
      <c r="N71" s="109"/>
      <c r="O71" s="110"/>
      <c r="P71" s="109">
        <f>$H71      +$J71      +$L71      +$N71</f>
        <v>67514000</v>
      </c>
      <c r="Q71" s="110">
        <f>$I71      +$K71      +$M71      +$O71</f>
        <v>70474879</v>
      </c>
      <c r="R71" s="54">
        <f>IF(($H71      =0),0,((($J71      -$H71      )/$H71      )*100))</f>
        <v>86.064149824159998</v>
      </c>
      <c r="S71" s="55">
        <f>IF(($I71      =0),0,((($K71      -$I71      )/$I71      )*100))</f>
        <v>5.3110887114394671</v>
      </c>
      <c r="T71" s="54">
        <f>IF(($E71      =0),0,(($P71      /$E71      )*100))</f>
        <v>60.5593627785153</v>
      </c>
      <c r="U71" s="56">
        <f>IF(($E71      =0),0,(($Q71      /$E71      )*100))</f>
        <v>63.215240752036159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111484000</v>
      </c>
      <c r="C73" s="117">
        <f>SUM(C71:C72)</f>
        <v>0</v>
      </c>
      <c r="D73" s="117"/>
      <c r="E73" s="117">
        <f>$B73      +$C73      +$D73</f>
        <v>111484000</v>
      </c>
      <c r="F73" s="118">
        <f t="shared" ref="F73:O73" si="44">SUM(F71:F72)</f>
        <v>111484000</v>
      </c>
      <c r="G73" s="119">
        <f t="shared" si="44"/>
        <v>93238000</v>
      </c>
      <c r="H73" s="118">
        <f t="shared" si="44"/>
        <v>23601000</v>
      </c>
      <c r="I73" s="119">
        <f t="shared" si="44"/>
        <v>34325900</v>
      </c>
      <c r="J73" s="118">
        <f t="shared" si="44"/>
        <v>43913000</v>
      </c>
      <c r="K73" s="119">
        <f t="shared" si="44"/>
        <v>36148979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67514000</v>
      </c>
      <c r="Q73" s="119">
        <f>$I73      +$K73      +$M73      +$O73</f>
        <v>70474879</v>
      </c>
      <c r="R73" s="63">
        <f>IF(($H73      =0),0,((($J73      -$H73      )/$H73      )*100))</f>
        <v>86.064149824159998</v>
      </c>
      <c r="S73" s="64">
        <f>IF(($I73      =0),0,((($K73      -$I73      )/$I73      )*100))</f>
        <v>5.3110887114394671</v>
      </c>
      <c r="T73" s="63">
        <f>IF(($E71      =0),0,(($P71      /$E71      )*100))</f>
        <v>60.5593627785153</v>
      </c>
      <c r="U73" s="65">
        <f>IF($E71   =0,0,($Q71   /$E71 )*100)</f>
        <v>63.215240752036159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111484000</v>
      </c>
      <c r="C74" s="120">
        <f>SUM(C71:C72)</f>
        <v>0</v>
      </c>
      <c r="D74" s="120"/>
      <c r="E74" s="120">
        <f>$B74      +$C74      +$D74</f>
        <v>111484000</v>
      </c>
      <c r="F74" s="121">
        <f t="shared" ref="F74:O74" si="45">SUM(F71:F72)</f>
        <v>111484000</v>
      </c>
      <c r="G74" s="122">
        <f t="shared" si="45"/>
        <v>93238000</v>
      </c>
      <c r="H74" s="121">
        <f t="shared" si="45"/>
        <v>23601000</v>
      </c>
      <c r="I74" s="122">
        <f t="shared" si="45"/>
        <v>34325900</v>
      </c>
      <c r="J74" s="121">
        <f t="shared" si="45"/>
        <v>43913000</v>
      </c>
      <c r="K74" s="122">
        <f t="shared" si="45"/>
        <v>36148979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67514000</v>
      </c>
      <c r="Q74" s="122">
        <f>$I74      +$K74      +$M74      +$O74</f>
        <v>70474879</v>
      </c>
      <c r="R74" s="67">
        <f>IF(($H74      =0),0,((($J74      -$H74      )/$H74      )*100))</f>
        <v>86.064149824159998</v>
      </c>
      <c r="S74" s="68">
        <f>IF(($I74      =0),0,((($K74      -$I74      )/$I74      )*100))</f>
        <v>5.3110887114394671</v>
      </c>
      <c r="T74" s="67">
        <f>IF(($E71      =0),0,(($P71      /$E71      )*100))</f>
        <v>60.5593627785153</v>
      </c>
      <c r="U74" s="71">
        <f>IF($E71   =0,0,($Q71   /$E71 )*100)</f>
        <v>63.215240752036159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269730000</v>
      </c>
      <c r="C75" s="120">
        <f>SUM(C9:C16,C19:C25,C28:C31,C34,C37:C41,C44:C54,C57:C60,C63:C67,C71:C72)</f>
        <v>0</v>
      </c>
      <c r="D75" s="120"/>
      <c r="E75" s="120">
        <f>$B75      +$C75      +$D75</f>
        <v>269730000</v>
      </c>
      <c r="F75" s="121">
        <f t="shared" ref="F75:O75" si="46">SUM(F9:F16,F19:F25,F28:F31,F34,F37:F41,F44:F54,F57:F60,F63:F67,F71:F72)</f>
        <v>269402000</v>
      </c>
      <c r="G75" s="122">
        <f t="shared" si="46"/>
        <v>175822000</v>
      </c>
      <c r="H75" s="121">
        <f t="shared" si="46"/>
        <v>53423000</v>
      </c>
      <c r="I75" s="122">
        <f t="shared" si="46"/>
        <v>41635415</v>
      </c>
      <c r="J75" s="121">
        <f t="shared" si="46"/>
        <v>75108000</v>
      </c>
      <c r="K75" s="122">
        <f t="shared" si="46"/>
        <v>100982929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128531000</v>
      </c>
      <c r="Q75" s="122">
        <f>$I75      +$K75      +$M75      +$O75</f>
        <v>142618344</v>
      </c>
      <c r="R75" s="67">
        <f>IF(($H75      =0),0,((($J75      -$H75      )/$H75      )*100))</f>
        <v>40.591131160736012</v>
      </c>
      <c r="S75" s="68">
        <f>IF(($I75      =0),0,((($K75      -$I75      )/$I75      )*100))</f>
        <v>142.5409450103956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57.348676167444509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63.63424563407429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125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126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127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128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129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132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133</v>
      </c>
    </row>
    <row r="118" spans="1:23" x14ac:dyDescent="0.25">
      <c r="A118" s="35" t="s">
        <v>134</v>
      </c>
    </row>
    <row r="119" spans="1:23" ht="13" x14ac:dyDescent="0.3">
      <c r="A119" s="35" t="s">
        <v>135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136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137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138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nHSlJl8W9eJMTKlVDh5aY+6Mpk4n/Ay23iwJhg1KkZ2U0KldtdnCxSHe1i5Ao9wtspoBxUfr1xjgZBuNeJPmDg==" saltValue="b5XklL18Hmj9+y6mf+5OE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1300000</v>
      </c>
      <c r="C10" s="108"/>
      <c r="D10" s="108"/>
      <c r="E10" s="108">
        <f t="shared" ref="E10:E17" si="0">$B10      +$C10      +$D10</f>
        <v>1300000</v>
      </c>
      <c r="F10" s="109">
        <v>1300000</v>
      </c>
      <c r="G10" s="110">
        <v>1300000</v>
      </c>
      <c r="H10" s="109">
        <v>226000</v>
      </c>
      <c r="I10" s="110">
        <v>226529</v>
      </c>
      <c r="J10" s="109">
        <v>230000</v>
      </c>
      <c r="K10" s="110">
        <v>226530</v>
      </c>
      <c r="L10" s="109"/>
      <c r="M10" s="110"/>
      <c r="N10" s="109"/>
      <c r="O10" s="110"/>
      <c r="P10" s="109">
        <f t="shared" ref="P10:P17" si="1">$H10      +$J10      +$L10      +$N10</f>
        <v>456000</v>
      </c>
      <c r="Q10" s="110">
        <f t="shared" ref="Q10:Q17" si="2">$I10      +$K10      +$M10      +$O10</f>
        <v>453059</v>
      </c>
      <c r="R10" s="54">
        <f t="shared" ref="R10:R17" si="3">IF(($H10      =0),0,((($J10      -$H10      )/$H10      )*100))</f>
        <v>1.7699115044247788</v>
      </c>
      <c r="S10" s="55">
        <f t="shared" ref="S10:S17" si="4">IF(($I10      =0),0,((($K10      -$I10      )/$I10      )*100))</f>
        <v>4.4144458325424117E-4</v>
      </c>
      <c r="T10" s="54">
        <f t="shared" ref="T10:T16" si="5">IF(($E10      =0),0,(($P10      /$E10      )*100))</f>
        <v>35.07692307692308</v>
      </c>
      <c r="U10" s="56">
        <f t="shared" ref="U10:U16" si="6">IF(($E10      =0),0,(($Q10      /$E10      )*100))</f>
        <v>34.850692307692313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29418000</v>
      </c>
      <c r="C14" s="108"/>
      <c r="D14" s="108"/>
      <c r="E14" s="108">
        <f t="shared" si="0"/>
        <v>29418000</v>
      </c>
      <c r="F14" s="109">
        <v>29418000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1000000</v>
      </c>
      <c r="C15" s="108"/>
      <c r="D15" s="108"/>
      <c r="E15" s="108">
        <f t="shared" si="0"/>
        <v>1000000</v>
      </c>
      <c r="F15" s="109">
        <v>1000000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31718000</v>
      </c>
      <c r="C17" s="111">
        <f>SUM(C9:C16)</f>
        <v>0</v>
      </c>
      <c r="D17" s="111"/>
      <c r="E17" s="111">
        <f t="shared" si="0"/>
        <v>31718000</v>
      </c>
      <c r="F17" s="112">
        <f t="shared" ref="F17:O17" si="7">SUM(F9:F16)</f>
        <v>31718000</v>
      </c>
      <c r="G17" s="113">
        <f t="shared" si="7"/>
        <v>1300000</v>
      </c>
      <c r="H17" s="112">
        <f t="shared" si="7"/>
        <v>226000</v>
      </c>
      <c r="I17" s="113">
        <f t="shared" si="7"/>
        <v>226529</v>
      </c>
      <c r="J17" s="112">
        <f t="shared" si="7"/>
        <v>230000</v>
      </c>
      <c r="K17" s="113">
        <f t="shared" si="7"/>
        <v>226530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456000</v>
      </c>
      <c r="Q17" s="113">
        <f t="shared" si="2"/>
        <v>453059</v>
      </c>
      <c r="R17" s="58">
        <f t="shared" si="3"/>
        <v>1.7699115044247788</v>
      </c>
      <c r="S17" s="59">
        <f t="shared" si="4"/>
        <v>4.4144458325424117E-4</v>
      </c>
      <c r="T17" s="58">
        <f>IF((SUM($E9:$E14))=0,0,(P17/(SUM($E9:$E14))*100))</f>
        <v>1.4844716452894069</v>
      </c>
      <c r="U17" s="60">
        <f>IF((SUM($E9:$E14))=0,0,(Q17/(SUM($E9:$E14))*100))</f>
        <v>1.4748974542613453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3041000</v>
      </c>
      <c r="C31" s="108"/>
      <c r="D31" s="108"/>
      <c r="E31" s="108">
        <f>$B31      +$C31      +$D31</f>
        <v>3041000</v>
      </c>
      <c r="F31" s="109">
        <v>3041000</v>
      </c>
      <c r="G31" s="110">
        <v>2129000</v>
      </c>
      <c r="H31" s="109"/>
      <c r="I31" s="110">
        <v>398284</v>
      </c>
      <c r="J31" s="109">
        <v>804000</v>
      </c>
      <c r="K31" s="110">
        <v>368396</v>
      </c>
      <c r="L31" s="109"/>
      <c r="M31" s="110"/>
      <c r="N31" s="109"/>
      <c r="O31" s="110"/>
      <c r="P31" s="109">
        <f>$H31      +$J31      +$L31      +$N31</f>
        <v>804000</v>
      </c>
      <c r="Q31" s="110">
        <f>$I31      +$K31      +$M31      +$O31</f>
        <v>766680</v>
      </c>
      <c r="R31" s="54">
        <f>IF(($H31      =0),0,((($J31      -$H31      )/$H31      )*100))</f>
        <v>0</v>
      </c>
      <c r="S31" s="55">
        <f>IF(($I31      =0),0,((($K31      -$I31      )/$I31      )*100))</f>
        <v>-7.5041929879181692</v>
      </c>
      <c r="T31" s="54">
        <f>IF(($E31      =0),0,(($P31      /$E31      )*100))</f>
        <v>26.438671489641564</v>
      </c>
      <c r="U31" s="56">
        <f>IF(($E31      =0),0,(($Q31      /$E31      )*100))</f>
        <v>25.211443604077605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3041000</v>
      </c>
      <c r="C32" s="111">
        <f>SUM(C28:C31)</f>
        <v>0</v>
      </c>
      <c r="D32" s="111"/>
      <c r="E32" s="111">
        <f>$B32      +$C32      +$D32</f>
        <v>3041000</v>
      </c>
      <c r="F32" s="112">
        <f t="shared" ref="F32:O32" si="16">SUM(F28:F31)</f>
        <v>3041000</v>
      </c>
      <c r="G32" s="113">
        <f t="shared" si="16"/>
        <v>2129000</v>
      </c>
      <c r="H32" s="112">
        <f t="shared" si="16"/>
        <v>0</v>
      </c>
      <c r="I32" s="113">
        <f t="shared" si="16"/>
        <v>398284</v>
      </c>
      <c r="J32" s="112">
        <f t="shared" si="16"/>
        <v>804000</v>
      </c>
      <c r="K32" s="113">
        <f t="shared" si="16"/>
        <v>368396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804000</v>
      </c>
      <c r="Q32" s="113">
        <f>$I32      +$K32      +$M32      +$O32</f>
        <v>766680</v>
      </c>
      <c r="R32" s="58">
        <f>IF(($H32      =0),0,((($J32      -$H32      )/$H32      )*100))</f>
        <v>0</v>
      </c>
      <c r="S32" s="59">
        <f>IF(($I32      =0),0,((($K32      -$I32      )/$I32      )*100))</f>
        <v>-7.5041929879181692</v>
      </c>
      <c r="T32" s="58">
        <f>IF($E32   =0,0,($P32   /$E32   )*100)</f>
        <v>26.438671489641564</v>
      </c>
      <c r="U32" s="60">
        <f>IF($E32   =0,0,($Q32   /$E32   )*100)</f>
        <v>25.211443604077605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1649000</v>
      </c>
      <c r="C34" s="108"/>
      <c r="D34" s="108"/>
      <c r="E34" s="108">
        <f>$B34      +$C34      +$D34</f>
        <v>1649000</v>
      </c>
      <c r="F34" s="109">
        <v>1649000</v>
      </c>
      <c r="G34" s="110">
        <v>1154000</v>
      </c>
      <c r="H34" s="109">
        <v>338000</v>
      </c>
      <c r="I34" s="110">
        <v>334068</v>
      </c>
      <c r="J34" s="109">
        <v>493000</v>
      </c>
      <c r="K34" s="110">
        <v>494405</v>
      </c>
      <c r="L34" s="109"/>
      <c r="M34" s="110"/>
      <c r="N34" s="109"/>
      <c r="O34" s="110"/>
      <c r="P34" s="109">
        <f>$H34      +$J34      +$L34      +$N34</f>
        <v>831000</v>
      </c>
      <c r="Q34" s="110">
        <f>$I34      +$K34      +$M34      +$O34</f>
        <v>828473</v>
      </c>
      <c r="R34" s="54">
        <f>IF(($H34      =0),0,((($J34      -$H34      )/$H34      )*100))</f>
        <v>45.857988165680474</v>
      </c>
      <c r="S34" s="55">
        <f>IF(($I34      =0),0,((($K34      -$I34      )/$I34      )*100))</f>
        <v>47.995318318426186</v>
      </c>
      <c r="T34" s="54">
        <f>IF(($E34      =0),0,(($P34      /$E34      )*100))</f>
        <v>50.394178289872649</v>
      </c>
      <c r="U34" s="56">
        <f>IF(($E34      =0),0,(($Q34      /$E34      )*100))</f>
        <v>50.24093389933293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1649000</v>
      </c>
      <c r="C35" s="111">
        <f>C34</f>
        <v>0</v>
      </c>
      <c r="D35" s="111"/>
      <c r="E35" s="111">
        <f>$B35      +$C35      +$D35</f>
        <v>1649000</v>
      </c>
      <c r="F35" s="112">
        <f t="shared" ref="F35:O35" si="17">F34</f>
        <v>1649000</v>
      </c>
      <c r="G35" s="113">
        <f t="shared" si="17"/>
        <v>1154000</v>
      </c>
      <c r="H35" s="112">
        <f t="shared" si="17"/>
        <v>338000</v>
      </c>
      <c r="I35" s="113">
        <f t="shared" si="17"/>
        <v>334068</v>
      </c>
      <c r="J35" s="112">
        <f t="shared" si="17"/>
        <v>493000</v>
      </c>
      <c r="K35" s="113">
        <f t="shared" si="17"/>
        <v>494405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831000</v>
      </c>
      <c r="Q35" s="113">
        <f>$I35      +$K35      +$M35      +$O35</f>
        <v>828473</v>
      </c>
      <c r="R35" s="58">
        <f>IF(($H35      =0),0,((($J35      -$H35      )/$H35      )*100))</f>
        <v>45.857988165680474</v>
      </c>
      <c r="S35" s="59">
        <f>IF(($I35      =0),0,((($K35      -$I35      )/$I35      )*100))</f>
        <v>47.995318318426186</v>
      </c>
      <c r="T35" s="58">
        <f>IF($E35   =0,0,($P35   /$E35   )*100)</f>
        <v>50.394178289872649</v>
      </c>
      <c r="U35" s="60">
        <f>IF($E35   =0,0,($Q35   /$E35   )*100)</f>
        <v>50.24093389933293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36408000</v>
      </c>
      <c r="C69" s="120">
        <f>SUM(C9:C16,C19:C25,C28:C31,C34,C37:C41,C44:C54,C57:C60,C63:C67)</f>
        <v>0</v>
      </c>
      <c r="D69" s="120"/>
      <c r="E69" s="120">
        <f t="shared" si="35"/>
        <v>36408000</v>
      </c>
      <c r="F69" s="121">
        <f t="shared" ref="F69:O69" si="43">SUM(F9:F16,F19:F25,F28:F31,F34,F37:F41,F44:F54,F57:F60,F63:F67)</f>
        <v>36408000</v>
      </c>
      <c r="G69" s="122">
        <f t="shared" si="43"/>
        <v>4583000</v>
      </c>
      <c r="H69" s="121">
        <f t="shared" si="43"/>
        <v>564000</v>
      </c>
      <c r="I69" s="122">
        <f t="shared" si="43"/>
        <v>958881</v>
      </c>
      <c r="J69" s="121">
        <f t="shared" si="43"/>
        <v>1527000</v>
      </c>
      <c r="K69" s="122">
        <f t="shared" si="43"/>
        <v>1089331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2091000</v>
      </c>
      <c r="Q69" s="122">
        <f t="shared" si="37"/>
        <v>2048212</v>
      </c>
      <c r="R69" s="67">
        <f t="shared" si="38"/>
        <v>170.74468085106383</v>
      </c>
      <c r="S69" s="68">
        <f t="shared" si="39"/>
        <v>13.604399294594426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5.9054450971531853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5.7846023497514683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36408000</v>
      </c>
      <c r="C75" s="120">
        <f>SUM(C9:C16,C19:C25,C28:C31,C34,C37:C41,C44:C54,C57:C60,C63:C67,C71:C72)</f>
        <v>0</v>
      </c>
      <c r="D75" s="120"/>
      <c r="E75" s="120">
        <f>$B75      +$C75      +$D75</f>
        <v>36408000</v>
      </c>
      <c r="F75" s="121">
        <f t="shared" ref="F75:O75" si="46">SUM(F9:F16,F19:F25,F28:F31,F34,F37:F41,F44:F54,F57:F60,F63:F67,F71:F72)</f>
        <v>36408000</v>
      </c>
      <c r="G75" s="122">
        <f t="shared" si="46"/>
        <v>4583000</v>
      </c>
      <c r="H75" s="121">
        <f t="shared" si="46"/>
        <v>564000</v>
      </c>
      <c r="I75" s="122">
        <f t="shared" si="46"/>
        <v>958881</v>
      </c>
      <c r="J75" s="121">
        <f t="shared" si="46"/>
        <v>1527000</v>
      </c>
      <c r="K75" s="122">
        <f t="shared" si="46"/>
        <v>1089331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2091000</v>
      </c>
      <c r="Q75" s="122">
        <f>$I75      +$K75      +$M75      +$O75</f>
        <v>2048212</v>
      </c>
      <c r="R75" s="67">
        <f>IF(($H75      =0),0,((($J75      -$H75      )/$H75      )*100))</f>
        <v>170.74468085106383</v>
      </c>
      <c r="S75" s="68">
        <f>IF(($I75      =0),0,((($K75      -$I75      )/$I75      )*100))</f>
        <v>13.604399294594426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5.9054450971531853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5.7846023497514683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125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126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127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128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129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132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133</v>
      </c>
    </row>
    <row r="118" spans="1:23" x14ac:dyDescent="0.25">
      <c r="A118" s="35" t="s">
        <v>134</v>
      </c>
    </row>
    <row r="119" spans="1:23" ht="13" x14ac:dyDescent="0.3">
      <c r="A119" s="35" t="s">
        <v>135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136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137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138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gdqTh8gu/o88NSSImAAk+v8dfpq56PFgCe9jUvnzIEsG4Dj1TY8vWU3KUvQDvbCONqzdZm7LkNqoZlfQZLaDLg==" saltValue="+thh49mYOjTe0BvmPmUKa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1000000</v>
      </c>
      <c r="C10" s="108"/>
      <c r="D10" s="108"/>
      <c r="E10" s="108">
        <f t="shared" ref="E10:E17" si="0">$B10      +$C10      +$D10</f>
        <v>1000000</v>
      </c>
      <c r="F10" s="109">
        <v>1000000</v>
      </c>
      <c r="G10" s="110">
        <v>1000000</v>
      </c>
      <c r="H10" s="109">
        <v>144000</v>
      </c>
      <c r="I10" s="110">
        <v>186657</v>
      </c>
      <c r="J10" s="109">
        <v>224000</v>
      </c>
      <c r="K10" s="110">
        <v>161242</v>
      </c>
      <c r="L10" s="109"/>
      <c r="M10" s="110"/>
      <c r="N10" s="109"/>
      <c r="O10" s="110"/>
      <c r="P10" s="109">
        <f t="shared" ref="P10:P17" si="1">$H10      +$J10      +$L10      +$N10</f>
        <v>368000</v>
      </c>
      <c r="Q10" s="110">
        <f t="shared" ref="Q10:Q17" si="2">$I10      +$K10      +$M10      +$O10</f>
        <v>347899</v>
      </c>
      <c r="R10" s="54">
        <f t="shared" ref="R10:R17" si="3">IF(($H10      =0),0,((($J10      -$H10      )/$H10      )*100))</f>
        <v>55.555555555555557</v>
      </c>
      <c r="S10" s="55">
        <f t="shared" ref="S10:S17" si="4">IF(($I10      =0),0,((($K10      -$I10      )/$I10      )*100))</f>
        <v>-13.615883679690555</v>
      </c>
      <c r="T10" s="54">
        <f t="shared" ref="T10:T16" si="5">IF(($E10      =0),0,(($P10      /$E10      )*100))</f>
        <v>36.799999999999997</v>
      </c>
      <c r="U10" s="56">
        <f t="shared" ref="U10:U16" si="6">IF(($E10      =0),0,(($Q10      /$E10      )*100))</f>
        <v>34.789900000000003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>
        <v>182011000</v>
      </c>
      <c r="C13" s="108"/>
      <c r="D13" s="108"/>
      <c r="E13" s="108">
        <f t="shared" si="0"/>
        <v>182011000</v>
      </c>
      <c r="F13" s="109" t="s">
        <v>36</v>
      </c>
      <c r="G13" s="110" t="s">
        <v>36</v>
      </c>
      <c r="H13" s="109"/>
      <c r="I13" s="110">
        <v>20360909</v>
      </c>
      <c r="J13" s="109"/>
      <c r="K13" s="110">
        <v>46449375</v>
      </c>
      <c r="L13" s="109"/>
      <c r="M13" s="110"/>
      <c r="N13" s="109"/>
      <c r="O13" s="110"/>
      <c r="P13" s="109">
        <f t="shared" si="1"/>
        <v>0</v>
      </c>
      <c r="Q13" s="110">
        <f t="shared" si="2"/>
        <v>66810284</v>
      </c>
      <c r="R13" s="54">
        <f t="shared" si="3"/>
        <v>0</v>
      </c>
      <c r="S13" s="55">
        <f t="shared" si="4"/>
        <v>128.13016354034096</v>
      </c>
      <c r="T13" s="54">
        <f t="shared" si="5"/>
        <v>0</v>
      </c>
      <c r="U13" s="56">
        <f t="shared" si="6"/>
        <v>36.706728714198597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4000000</v>
      </c>
      <c r="C15" s="108"/>
      <c r="D15" s="108"/>
      <c r="E15" s="108">
        <f t="shared" si="0"/>
        <v>4000000</v>
      </c>
      <c r="F15" s="109">
        <v>4000000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187011000</v>
      </c>
      <c r="C17" s="111">
        <f>SUM(C9:C16)</f>
        <v>0</v>
      </c>
      <c r="D17" s="111"/>
      <c r="E17" s="111">
        <f t="shared" si="0"/>
        <v>187011000</v>
      </c>
      <c r="F17" s="112">
        <f t="shared" ref="F17:O17" si="7">SUM(F9:F16)</f>
        <v>5000000</v>
      </c>
      <c r="G17" s="113">
        <f t="shared" si="7"/>
        <v>1000000</v>
      </c>
      <c r="H17" s="112">
        <f t="shared" si="7"/>
        <v>144000</v>
      </c>
      <c r="I17" s="113">
        <f t="shared" si="7"/>
        <v>20547566</v>
      </c>
      <c r="J17" s="112">
        <f t="shared" si="7"/>
        <v>224000</v>
      </c>
      <c r="K17" s="113">
        <f t="shared" si="7"/>
        <v>46610617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368000</v>
      </c>
      <c r="Q17" s="113">
        <f t="shared" si="2"/>
        <v>67158183</v>
      </c>
      <c r="R17" s="58">
        <f t="shared" si="3"/>
        <v>55.555555555555557</v>
      </c>
      <c r="S17" s="59">
        <f t="shared" si="4"/>
        <v>126.84252236980282</v>
      </c>
      <c r="T17" s="58">
        <f>IF((SUM($E9:$E14))=0,0,(P17/(SUM($E9:$E14))*100))</f>
        <v>0.20108080935025766</v>
      </c>
      <c r="U17" s="60">
        <f>IF((SUM($E9:$E14))=0,0,(Q17/(SUM($E9:$E14))*100))</f>
        <v>36.696254869925852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649286000</v>
      </c>
      <c r="C30" s="108"/>
      <c r="D30" s="108"/>
      <c r="E30" s="108">
        <f>$B30      +$C30      +$D30</f>
        <v>649286000</v>
      </c>
      <c r="F30" s="109">
        <v>649286000</v>
      </c>
      <c r="G30" s="110">
        <v>410945000</v>
      </c>
      <c r="H30" s="109">
        <v>38849000</v>
      </c>
      <c r="I30" s="110">
        <v>-2226442</v>
      </c>
      <c r="J30" s="109">
        <v>47265000</v>
      </c>
      <c r="K30" s="110">
        <v>202635825</v>
      </c>
      <c r="L30" s="109"/>
      <c r="M30" s="110"/>
      <c r="N30" s="109"/>
      <c r="O30" s="110"/>
      <c r="P30" s="109">
        <f>$H30      +$J30      +$L30      +$N30</f>
        <v>86114000</v>
      </c>
      <c r="Q30" s="110">
        <f>$I30      +$K30      +$M30      +$O30</f>
        <v>200409383</v>
      </c>
      <c r="R30" s="54">
        <f>IF(($H30      =0),0,((($J30      -$H30      )/$H30      )*100))</f>
        <v>21.663363278334064</v>
      </c>
      <c r="S30" s="55">
        <f>IF(($I30      =0),0,((($K30      -$I30      )/$I30      )*100))</f>
        <v>-9201.3296102031836</v>
      </c>
      <c r="T30" s="54">
        <f>IF(($E30      =0),0,(($P30      /$E30      )*100))</f>
        <v>13.262876451979558</v>
      </c>
      <c r="U30" s="56">
        <f>IF(($E30      =0),0,(($Q30      /$E30      )*100))</f>
        <v>30.866118012709343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649286000</v>
      </c>
      <c r="C32" s="111">
        <f>SUM(C28:C31)</f>
        <v>0</v>
      </c>
      <c r="D32" s="111"/>
      <c r="E32" s="111">
        <f>$B32      +$C32      +$D32</f>
        <v>649286000</v>
      </c>
      <c r="F32" s="112">
        <f t="shared" ref="F32:O32" si="16">SUM(F28:F31)</f>
        <v>649286000</v>
      </c>
      <c r="G32" s="113">
        <f t="shared" si="16"/>
        <v>410945000</v>
      </c>
      <c r="H32" s="112">
        <f t="shared" si="16"/>
        <v>38849000</v>
      </c>
      <c r="I32" s="113">
        <f t="shared" si="16"/>
        <v>-2226442</v>
      </c>
      <c r="J32" s="112">
        <f t="shared" si="16"/>
        <v>47265000</v>
      </c>
      <c r="K32" s="113">
        <f t="shared" si="16"/>
        <v>202635825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86114000</v>
      </c>
      <c r="Q32" s="113">
        <f>$I32      +$K32      +$M32      +$O32</f>
        <v>200409383</v>
      </c>
      <c r="R32" s="58">
        <f>IF(($H32      =0),0,((($J32      -$H32      )/$H32      )*100))</f>
        <v>21.663363278334064</v>
      </c>
      <c r="S32" s="59">
        <f>IF(($I32      =0),0,((($K32      -$I32      )/$I32      )*100))</f>
        <v>-9201.3296102031836</v>
      </c>
      <c r="T32" s="58">
        <f>IF($E32   =0,0,($P32   /$E32   )*100)</f>
        <v>13.262876451979558</v>
      </c>
      <c r="U32" s="60">
        <f>IF($E32   =0,0,($Q32   /$E32   )*100)</f>
        <v>30.866118012709343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9597000</v>
      </c>
      <c r="C34" s="108"/>
      <c r="D34" s="108"/>
      <c r="E34" s="108">
        <f>$B34      +$C34      +$D34</f>
        <v>9597000</v>
      </c>
      <c r="F34" s="109">
        <v>9597000</v>
      </c>
      <c r="G34" s="110">
        <v>6718000</v>
      </c>
      <c r="H34" s="109">
        <v>2059000</v>
      </c>
      <c r="I34" s="110">
        <v>2059312</v>
      </c>
      <c r="J34" s="109">
        <v>2007000</v>
      </c>
      <c r="K34" s="110">
        <v>2007781</v>
      </c>
      <c r="L34" s="109"/>
      <c r="M34" s="110"/>
      <c r="N34" s="109"/>
      <c r="O34" s="110"/>
      <c r="P34" s="109">
        <f>$H34      +$J34      +$L34      +$N34</f>
        <v>4066000</v>
      </c>
      <c r="Q34" s="110">
        <f>$I34      +$K34      +$M34      +$O34</f>
        <v>4067093</v>
      </c>
      <c r="R34" s="54">
        <f>IF(($H34      =0),0,((($J34      -$H34      )/$H34      )*100))</f>
        <v>-2.5254978144730451</v>
      </c>
      <c r="S34" s="55">
        <f>IF(($I34      =0),0,((($K34      -$I34      )/$I34      )*100))</f>
        <v>-2.5023405875360316</v>
      </c>
      <c r="T34" s="54">
        <f>IF(($E34      =0),0,(($P34      /$E34      )*100))</f>
        <v>42.367406481192035</v>
      </c>
      <c r="U34" s="56">
        <f>IF(($E34      =0),0,(($Q34      /$E34      )*100))</f>
        <v>42.378795456913622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9597000</v>
      </c>
      <c r="C35" s="111">
        <f>C34</f>
        <v>0</v>
      </c>
      <c r="D35" s="111"/>
      <c r="E35" s="111">
        <f>$B35      +$C35      +$D35</f>
        <v>9597000</v>
      </c>
      <c r="F35" s="112">
        <f t="shared" ref="F35:O35" si="17">F34</f>
        <v>9597000</v>
      </c>
      <c r="G35" s="113">
        <f t="shared" si="17"/>
        <v>6718000</v>
      </c>
      <c r="H35" s="112">
        <f t="shared" si="17"/>
        <v>2059000</v>
      </c>
      <c r="I35" s="113">
        <f t="shared" si="17"/>
        <v>2059312</v>
      </c>
      <c r="J35" s="112">
        <f t="shared" si="17"/>
        <v>2007000</v>
      </c>
      <c r="K35" s="113">
        <f t="shared" si="17"/>
        <v>2007781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4066000</v>
      </c>
      <c r="Q35" s="113">
        <f>$I35      +$K35      +$M35      +$O35</f>
        <v>4067093</v>
      </c>
      <c r="R35" s="58">
        <f>IF(($H35      =0),0,((($J35      -$H35      )/$H35      )*100))</f>
        <v>-2.5254978144730451</v>
      </c>
      <c r="S35" s="59">
        <f>IF(($I35      =0),0,((($K35      -$I35      )/$I35      )*100))</f>
        <v>-2.5023405875360316</v>
      </c>
      <c r="T35" s="58">
        <f>IF($E35   =0,0,($P35   /$E35   )*100)</f>
        <v>42.367406481192035</v>
      </c>
      <c r="U35" s="60">
        <f>IF($E35   =0,0,($Q35   /$E35   )*100)</f>
        <v>42.378795456913622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42041000</v>
      </c>
      <c r="C38" s="108"/>
      <c r="D38" s="108"/>
      <c r="E38" s="108">
        <f t="shared" si="18"/>
        <v>42041000</v>
      </c>
      <c r="F38" s="109">
        <v>38224000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7000000</v>
      </c>
      <c r="C40" s="108"/>
      <c r="D40" s="108"/>
      <c r="E40" s="108">
        <f t="shared" si="18"/>
        <v>7000000</v>
      </c>
      <c r="F40" s="109">
        <v>7000000</v>
      </c>
      <c r="G40" s="110">
        <v>4500000</v>
      </c>
      <c r="H40" s="109"/>
      <c r="I40" s="110">
        <v>59678</v>
      </c>
      <c r="J40" s="109">
        <v>3092000</v>
      </c>
      <c r="K40" s="110">
        <v>3082663</v>
      </c>
      <c r="L40" s="109"/>
      <c r="M40" s="110"/>
      <c r="N40" s="109"/>
      <c r="O40" s="110"/>
      <c r="P40" s="109">
        <f t="shared" si="19"/>
        <v>3092000</v>
      </c>
      <c r="Q40" s="110">
        <f t="shared" si="20"/>
        <v>3142341</v>
      </c>
      <c r="R40" s="54">
        <f t="shared" si="21"/>
        <v>0</v>
      </c>
      <c r="S40" s="55">
        <f t="shared" si="22"/>
        <v>5065.493146553169</v>
      </c>
      <c r="T40" s="54">
        <f t="shared" si="23"/>
        <v>44.171428571428571</v>
      </c>
      <c r="U40" s="56">
        <f t="shared" si="24"/>
        <v>44.890585714285713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49041000</v>
      </c>
      <c r="C42" s="111">
        <f>SUM(C37:C41)</f>
        <v>0</v>
      </c>
      <c r="D42" s="111"/>
      <c r="E42" s="111">
        <f t="shared" si="18"/>
        <v>49041000</v>
      </c>
      <c r="F42" s="112">
        <f t="shared" ref="F42:O42" si="25">SUM(F37:F41)</f>
        <v>45224000</v>
      </c>
      <c r="G42" s="113">
        <f t="shared" si="25"/>
        <v>4500000</v>
      </c>
      <c r="H42" s="112">
        <f t="shared" si="25"/>
        <v>0</v>
      </c>
      <c r="I42" s="113">
        <f t="shared" si="25"/>
        <v>59678</v>
      </c>
      <c r="J42" s="112">
        <f t="shared" si="25"/>
        <v>3092000</v>
      </c>
      <c r="K42" s="113">
        <f t="shared" si="25"/>
        <v>3082663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3092000</v>
      </c>
      <c r="Q42" s="113">
        <f t="shared" si="20"/>
        <v>3142341</v>
      </c>
      <c r="R42" s="58">
        <f t="shared" si="21"/>
        <v>0</v>
      </c>
      <c r="S42" s="59">
        <f t="shared" si="22"/>
        <v>5065.493146553169</v>
      </c>
      <c r="T42" s="58">
        <f>IF((+$E37+$E40) =0,0,(P42   /(+$E37+$E40) )*100)</f>
        <v>44.171428571428571</v>
      </c>
      <c r="U42" s="60">
        <f>IF((+$E37+$E40) =0,0,(Q42   /(+$E37+$E40) )*100)</f>
        <v>44.890585714285713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>
        <v>822706000</v>
      </c>
      <c r="C67" s="108"/>
      <c r="D67" s="108"/>
      <c r="E67" s="108">
        <f t="shared" si="35"/>
        <v>822706000</v>
      </c>
      <c r="F67" s="109">
        <v>822706000</v>
      </c>
      <c r="G67" s="110">
        <v>565635000</v>
      </c>
      <c r="H67" s="109">
        <v>49543000</v>
      </c>
      <c r="I67" s="110">
        <v>49543828</v>
      </c>
      <c r="J67" s="109">
        <v>379692000</v>
      </c>
      <c r="K67" s="110">
        <v>357669037</v>
      </c>
      <c r="L67" s="109"/>
      <c r="M67" s="110"/>
      <c r="N67" s="109"/>
      <c r="O67" s="110"/>
      <c r="P67" s="109">
        <f t="shared" si="36"/>
        <v>429235000</v>
      </c>
      <c r="Q67" s="110">
        <f t="shared" si="37"/>
        <v>407212865</v>
      </c>
      <c r="R67" s="54">
        <f t="shared" si="38"/>
        <v>666.38879357325959</v>
      </c>
      <c r="S67" s="55">
        <f t="shared" si="39"/>
        <v>621.92450894186049</v>
      </c>
      <c r="T67" s="54">
        <f t="shared" si="40"/>
        <v>52.173558962740032</v>
      </c>
      <c r="U67" s="56">
        <f t="shared" si="41"/>
        <v>49.496766159478597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822706000</v>
      </c>
      <c r="C68" s="111">
        <f>SUM(C63:C67)</f>
        <v>0</v>
      </c>
      <c r="D68" s="111"/>
      <c r="E68" s="111">
        <f t="shared" si="35"/>
        <v>822706000</v>
      </c>
      <c r="F68" s="112">
        <f t="shared" ref="F68:O68" si="42">SUM(F63:F67)</f>
        <v>822706000</v>
      </c>
      <c r="G68" s="113">
        <f t="shared" si="42"/>
        <v>565635000</v>
      </c>
      <c r="H68" s="112">
        <f t="shared" si="42"/>
        <v>49543000</v>
      </c>
      <c r="I68" s="113">
        <f t="shared" si="42"/>
        <v>49543828</v>
      </c>
      <c r="J68" s="112">
        <f t="shared" si="42"/>
        <v>379692000</v>
      </c>
      <c r="K68" s="113">
        <f t="shared" si="42"/>
        <v>357669037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429235000</v>
      </c>
      <c r="Q68" s="113">
        <f t="shared" si="37"/>
        <v>407212865</v>
      </c>
      <c r="R68" s="58">
        <f t="shared" si="38"/>
        <v>666.38879357325959</v>
      </c>
      <c r="S68" s="59">
        <f t="shared" si="39"/>
        <v>621.92450894186049</v>
      </c>
      <c r="T68" s="58">
        <f>IF((+$E63+$E65+$E66++$E67) =0,0,(P68   /(+$E63+$E65+$E66+$E67) )*100)</f>
        <v>52.173558962740032</v>
      </c>
      <c r="U68" s="60">
        <f>IF((+$E63+$E65+$E67) =0,0,(Q68  /(+$E63+$E65+$E67) )*100)</f>
        <v>49.496766159478597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1717641000</v>
      </c>
      <c r="C69" s="120">
        <f>SUM(C9:C16,C19:C25,C28:C31,C34,C37:C41,C44:C54,C57:C60,C63:C67)</f>
        <v>0</v>
      </c>
      <c r="D69" s="120"/>
      <c r="E69" s="120">
        <f t="shared" si="35"/>
        <v>1717641000</v>
      </c>
      <c r="F69" s="121">
        <f t="shared" ref="F69:O69" si="43">SUM(F9:F16,F19:F25,F28:F31,F34,F37:F41,F44:F54,F57:F60,F63:F67)</f>
        <v>1531813000</v>
      </c>
      <c r="G69" s="122">
        <f t="shared" si="43"/>
        <v>988798000</v>
      </c>
      <c r="H69" s="121">
        <f t="shared" si="43"/>
        <v>90595000</v>
      </c>
      <c r="I69" s="122">
        <f t="shared" si="43"/>
        <v>69983942</v>
      </c>
      <c r="J69" s="121">
        <f t="shared" si="43"/>
        <v>432280000</v>
      </c>
      <c r="K69" s="122">
        <f t="shared" si="43"/>
        <v>612005923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522875000</v>
      </c>
      <c r="Q69" s="122">
        <f t="shared" si="37"/>
        <v>681989865</v>
      </c>
      <c r="R69" s="67">
        <f t="shared" si="38"/>
        <v>377.15657596997625</v>
      </c>
      <c r="S69" s="68">
        <f t="shared" si="39"/>
        <v>774.494784817923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31.279911462072267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40.798627961234743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1717641000</v>
      </c>
      <c r="C75" s="120">
        <f>SUM(C9:C16,C19:C25,C28:C31,C34,C37:C41,C44:C54,C57:C60,C63:C67,C71:C72)</f>
        <v>0</v>
      </c>
      <c r="D75" s="120"/>
      <c r="E75" s="120">
        <f>$B75      +$C75      +$D75</f>
        <v>1717641000</v>
      </c>
      <c r="F75" s="121">
        <f t="shared" ref="F75:O75" si="46">SUM(F9:F16,F19:F25,F28:F31,F34,F37:F41,F44:F54,F57:F60,F63:F67,F71:F72)</f>
        <v>1531813000</v>
      </c>
      <c r="G75" s="122">
        <f t="shared" si="46"/>
        <v>988798000</v>
      </c>
      <c r="H75" s="121">
        <f t="shared" si="46"/>
        <v>90595000</v>
      </c>
      <c r="I75" s="122">
        <f t="shared" si="46"/>
        <v>69983942</v>
      </c>
      <c r="J75" s="121">
        <f t="shared" si="46"/>
        <v>432280000</v>
      </c>
      <c r="K75" s="122">
        <f t="shared" si="46"/>
        <v>612005923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522875000</v>
      </c>
      <c r="Q75" s="122">
        <f>$I75      +$K75      +$M75      +$O75</f>
        <v>681989865</v>
      </c>
      <c r="R75" s="67">
        <f>IF(($H75      =0),0,((($J75      -$H75      )/$H75      )*100))</f>
        <v>377.15657596997625</v>
      </c>
      <c r="S75" s="68">
        <f>IF(($I75      =0),0,((($K75      -$I75      )/$I75      )*100))</f>
        <v>774.494784817923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31.279911462072267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40.798627961234743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125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126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127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128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129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132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133</v>
      </c>
    </row>
    <row r="118" spans="1:23" x14ac:dyDescent="0.25">
      <c r="A118" s="35" t="s">
        <v>134</v>
      </c>
    </row>
    <row r="119" spans="1:23" ht="13" x14ac:dyDescent="0.3">
      <c r="A119" s="35" t="s">
        <v>135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136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137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138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+LMyAQ49DYBduQyvxht11FcYRZURgF8jKifvSnSHmRBR9T2G4d6VUfQUqEHDvNJyGZBMZDgsmNYIsPAEVXmhXA==" saltValue="pFvcyOkMLyeuAPP6AHoNt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1000000</v>
      </c>
      <c r="C10" s="108"/>
      <c r="D10" s="108"/>
      <c r="E10" s="108">
        <f t="shared" ref="E10:E17" si="0">$B10      +$C10      +$D10</f>
        <v>1000000</v>
      </c>
      <c r="F10" s="109">
        <v>1000000</v>
      </c>
      <c r="G10" s="110">
        <v>1000000</v>
      </c>
      <c r="H10" s="109">
        <v>166000</v>
      </c>
      <c r="I10" s="110">
        <v>250011</v>
      </c>
      <c r="J10" s="109">
        <v>249000</v>
      </c>
      <c r="K10" s="110">
        <v>250011</v>
      </c>
      <c r="L10" s="109"/>
      <c r="M10" s="110"/>
      <c r="N10" s="109"/>
      <c r="O10" s="110"/>
      <c r="P10" s="109">
        <f t="shared" ref="P10:P17" si="1">$H10      +$J10      +$L10      +$N10</f>
        <v>415000</v>
      </c>
      <c r="Q10" s="110">
        <f t="shared" ref="Q10:Q17" si="2">$I10      +$K10      +$M10      +$O10</f>
        <v>500022</v>
      </c>
      <c r="R10" s="54">
        <f t="shared" ref="R10:R17" si="3">IF(($H10      =0),0,((($J10      -$H10      )/$H10      )*100))</f>
        <v>50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41.5</v>
      </c>
      <c r="U10" s="56">
        <f t="shared" ref="U10:U16" si="6">IF(($E10      =0),0,(($Q10      /$E10      )*100))</f>
        <v>50.002199999999995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9600000</v>
      </c>
      <c r="C11" s="108"/>
      <c r="D11" s="108"/>
      <c r="E11" s="108">
        <f t="shared" si="0"/>
        <v>9600000</v>
      </c>
      <c r="F11" s="109">
        <v>9600000</v>
      </c>
      <c r="G11" s="110">
        <v>6000000</v>
      </c>
      <c r="H11" s="109">
        <v>2601000</v>
      </c>
      <c r="I11" s="110">
        <v>2602757</v>
      </c>
      <c r="J11" s="109">
        <v>705000</v>
      </c>
      <c r="K11" s="110">
        <v>706423</v>
      </c>
      <c r="L11" s="109"/>
      <c r="M11" s="110"/>
      <c r="N11" s="109"/>
      <c r="O11" s="110"/>
      <c r="P11" s="109">
        <f t="shared" si="1"/>
        <v>3306000</v>
      </c>
      <c r="Q11" s="110">
        <f t="shared" si="2"/>
        <v>3309180</v>
      </c>
      <c r="R11" s="54">
        <f t="shared" si="3"/>
        <v>-72.895040369088818</v>
      </c>
      <c r="S11" s="55">
        <f t="shared" si="4"/>
        <v>-72.858664869597888</v>
      </c>
      <c r="T11" s="54">
        <f t="shared" si="5"/>
        <v>34.4375</v>
      </c>
      <c r="U11" s="56">
        <f t="shared" si="6"/>
        <v>34.470624999999998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>
        <v>140208000</v>
      </c>
      <c r="C13" s="108"/>
      <c r="D13" s="108"/>
      <c r="E13" s="108">
        <f t="shared" si="0"/>
        <v>140208000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4000000</v>
      </c>
      <c r="C15" s="108"/>
      <c r="D15" s="108"/>
      <c r="E15" s="108">
        <f t="shared" si="0"/>
        <v>4000000</v>
      </c>
      <c r="F15" s="109">
        <v>4000000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154808000</v>
      </c>
      <c r="C17" s="111">
        <f>SUM(C9:C16)</f>
        <v>0</v>
      </c>
      <c r="D17" s="111"/>
      <c r="E17" s="111">
        <f t="shared" si="0"/>
        <v>154808000</v>
      </c>
      <c r="F17" s="112">
        <f t="shared" ref="F17:O17" si="7">SUM(F9:F16)</f>
        <v>14600000</v>
      </c>
      <c r="G17" s="113">
        <f t="shared" si="7"/>
        <v>7000000</v>
      </c>
      <c r="H17" s="112">
        <f t="shared" si="7"/>
        <v>2767000</v>
      </c>
      <c r="I17" s="113">
        <f t="shared" si="7"/>
        <v>2852768</v>
      </c>
      <c r="J17" s="112">
        <f t="shared" si="7"/>
        <v>954000</v>
      </c>
      <c r="K17" s="113">
        <f t="shared" si="7"/>
        <v>956434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3721000</v>
      </c>
      <c r="Q17" s="113">
        <f t="shared" si="2"/>
        <v>3809202</v>
      </c>
      <c r="R17" s="58">
        <f t="shared" si="3"/>
        <v>-65.52222623780267</v>
      </c>
      <c r="S17" s="59">
        <f t="shared" si="4"/>
        <v>-66.473474183670035</v>
      </c>
      <c r="T17" s="58">
        <f>IF((SUM($E9:$E14))=0,0,(P17/(SUM($E9:$E14))*100))</f>
        <v>2.4673757360352235</v>
      </c>
      <c r="U17" s="60">
        <f>IF((SUM($E9:$E14))=0,0,(Q17/(SUM($E9:$E14))*100))</f>
        <v>2.5258620232348417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972942000</v>
      </c>
      <c r="C30" s="108"/>
      <c r="D30" s="108"/>
      <c r="E30" s="108">
        <f>$B30      +$C30      +$D30</f>
        <v>972942000</v>
      </c>
      <c r="F30" s="109">
        <v>972942000</v>
      </c>
      <c r="G30" s="110">
        <v>580588000</v>
      </c>
      <c r="H30" s="109">
        <v>59196000</v>
      </c>
      <c r="I30" s="110">
        <v>59196</v>
      </c>
      <c r="J30" s="109">
        <v>471337000</v>
      </c>
      <c r="K30" s="110">
        <v>23893711</v>
      </c>
      <c r="L30" s="109"/>
      <c r="M30" s="110"/>
      <c r="N30" s="109"/>
      <c r="O30" s="110"/>
      <c r="P30" s="109">
        <f>$H30      +$J30      +$L30      +$N30</f>
        <v>530533000</v>
      </c>
      <c r="Q30" s="110">
        <f>$I30      +$K30      +$M30      +$O30</f>
        <v>23952907</v>
      </c>
      <c r="R30" s="54">
        <f>IF(($H30      =0),0,((($J30      -$H30      )/$H30      )*100))</f>
        <v>696.23116426785589</v>
      </c>
      <c r="S30" s="55">
        <f>IF(($I30      =0),0,((($K30      -$I30      )/$I30      )*100))</f>
        <v>40263.725589566857</v>
      </c>
      <c r="T30" s="54">
        <f>IF(($E30      =0),0,(($P30      /$E30      )*100))</f>
        <v>54.528738609290173</v>
      </c>
      <c r="U30" s="56">
        <f>IF(($E30      =0),0,(($Q30      /$E30      )*100))</f>
        <v>2.4619049234178401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972942000</v>
      </c>
      <c r="C32" s="111">
        <f>SUM(C28:C31)</f>
        <v>0</v>
      </c>
      <c r="D32" s="111"/>
      <c r="E32" s="111">
        <f>$B32      +$C32      +$D32</f>
        <v>972942000</v>
      </c>
      <c r="F32" s="112">
        <f t="shared" ref="F32:O32" si="16">SUM(F28:F31)</f>
        <v>972942000</v>
      </c>
      <c r="G32" s="113">
        <f t="shared" si="16"/>
        <v>580588000</v>
      </c>
      <c r="H32" s="112">
        <f t="shared" si="16"/>
        <v>59196000</v>
      </c>
      <c r="I32" s="113">
        <f t="shared" si="16"/>
        <v>59196</v>
      </c>
      <c r="J32" s="112">
        <f t="shared" si="16"/>
        <v>471337000</v>
      </c>
      <c r="K32" s="113">
        <f t="shared" si="16"/>
        <v>23893711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530533000</v>
      </c>
      <c r="Q32" s="113">
        <f>$I32      +$K32      +$M32      +$O32</f>
        <v>23952907</v>
      </c>
      <c r="R32" s="58">
        <f>IF(($H32      =0),0,((($J32      -$H32      )/$H32      )*100))</f>
        <v>696.23116426785589</v>
      </c>
      <c r="S32" s="59">
        <f>IF(($I32      =0),0,((($K32      -$I32      )/$I32      )*100))</f>
        <v>40263.725589566857</v>
      </c>
      <c r="T32" s="58">
        <f>IF($E32   =0,0,($P32   /$E32   )*100)</f>
        <v>54.528738609290173</v>
      </c>
      <c r="U32" s="60">
        <f>IF($E32   =0,0,($Q32   /$E32   )*100)</f>
        <v>2.4619049234178401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4000000</v>
      </c>
      <c r="C34" s="108"/>
      <c r="D34" s="108"/>
      <c r="E34" s="108">
        <f>$B34      +$C34      +$D34</f>
        <v>4000000</v>
      </c>
      <c r="F34" s="109">
        <v>4000000</v>
      </c>
      <c r="G34" s="110">
        <v>2800000</v>
      </c>
      <c r="H34" s="109">
        <v>371000</v>
      </c>
      <c r="I34" s="110">
        <v>378000</v>
      </c>
      <c r="J34" s="109">
        <v>1134000</v>
      </c>
      <c r="K34" s="110">
        <v>756000</v>
      </c>
      <c r="L34" s="109"/>
      <c r="M34" s="110"/>
      <c r="N34" s="109"/>
      <c r="O34" s="110"/>
      <c r="P34" s="109">
        <f>$H34      +$J34      +$L34      +$N34</f>
        <v>1505000</v>
      </c>
      <c r="Q34" s="110">
        <f>$I34      +$K34      +$M34      +$O34</f>
        <v>1134000</v>
      </c>
      <c r="R34" s="54">
        <f>IF(($H34      =0),0,((($J34      -$H34      )/$H34      )*100))</f>
        <v>205.66037735849059</v>
      </c>
      <c r="S34" s="55">
        <f>IF(($I34      =0),0,((($K34      -$I34      )/$I34      )*100))</f>
        <v>100</v>
      </c>
      <c r="T34" s="54">
        <f>IF(($E34      =0),0,(($P34      /$E34      )*100))</f>
        <v>37.625</v>
      </c>
      <c r="U34" s="56">
        <f>IF(($E34      =0),0,(($Q34      /$E34      )*100))</f>
        <v>28.349999999999998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4000000</v>
      </c>
      <c r="C35" s="111">
        <f>C34</f>
        <v>0</v>
      </c>
      <c r="D35" s="111"/>
      <c r="E35" s="111">
        <f>$B35      +$C35      +$D35</f>
        <v>4000000</v>
      </c>
      <c r="F35" s="112">
        <f t="shared" ref="F35:O35" si="17">F34</f>
        <v>4000000</v>
      </c>
      <c r="G35" s="113">
        <f t="shared" si="17"/>
        <v>2800000</v>
      </c>
      <c r="H35" s="112">
        <f t="shared" si="17"/>
        <v>371000</v>
      </c>
      <c r="I35" s="113">
        <f t="shared" si="17"/>
        <v>378000</v>
      </c>
      <c r="J35" s="112">
        <f t="shared" si="17"/>
        <v>1134000</v>
      </c>
      <c r="K35" s="113">
        <f t="shared" si="17"/>
        <v>756000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1505000</v>
      </c>
      <c r="Q35" s="113">
        <f>$I35      +$K35      +$M35      +$O35</f>
        <v>1134000</v>
      </c>
      <c r="R35" s="58">
        <f>IF(($H35      =0),0,((($J35      -$H35      )/$H35      )*100))</f>
        <v>205.66037735849059</v>
      </c>
      <c r="S35" s="59">
        <f>IF(($I35      =0),0,((($K35      -$I35      )/$I35      )*100))</f>
        <v>100</v>
      </c>
      <c r="T35" s="58">
        <f>IF($E35   =0,0,($P35   /$E35   )*100)</f>
        <v>37.625</v>
      </c>
      <c r="U35" s="60">
        <f>IF($E35   =0,0,($Q35   /$E35   )*100)</f>
        <v>28.349999999999998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19296000</v>
      </c>
      <c r="C38" s="108"/>
      <c r="D38" s="108"/>
      <c r="E38" s="108">
        <f t="shared" si="18"/>
        <v>19296000</v>
      </c>
      <c r="F38" s="109">
        <v>17544000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7000000</v>
      </c>
      <c r="C40" s="108"/>
      <c r="D40" s="108"/>
      <c r="E40" s="108">
        <f t="shared" si="18"/>
        <v>7000000</v>
      </c>
      <c r="F40" s="109">
        <v>7000000</v>
      </c>
      <c r="G40" s="110">
        <v>4500000</v>
      </c>
      <c r="H40" s="109"/>
      <c r="I40" s="110"/>
      <c r="J40" s="109">
        <v>4345000</v>
      </c>
      <c r="K40" s="110"/>
      <c r="L40" s="109"/>
      <c r="M40" s="110"/>
      <c r="N40" s="109"/>
      <c r="O40" s="110"/>
      <c r="P40" s="109">
        <f t="shared" si="19"/>
        <v>4345000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62.071428571428569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26296000</v>
      </c>
      <c r="C42" s="111">
        <f>SUM(C37:C41)</f>
        <v>0</v>
      </c>
      <c r="D42" s="111"/>
      <c r="E42" s="111">
        <f t="shared" si="18"/>
        <v>26296000</v>
      </c>
      <c r="F42" s="112">
        <f t="shared" ref="F42:O42" si="25">SUM(F37:F41)</f>
        <v>24544000</v>
      </c>
      <c r="G42" s="113">
        <f t="shared" si="25"/>
        <v>4500000</v>
      </c>
      <c r="H42" s="112">
        <f t="shared" si="25"/>
        <v>0</v>
      </c>
      <c r="I42" s="113">
        <f t="shared" si="25"/>
        <v>0</v>
      </c>
      <c r="J42" s="112">
        <f t="shared" si="25"/>
        <v>4345000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4345000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62.071428571428569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>
        <v>772855000</v>
      </c>
      <c r="C67" s="108"/>
      <c r="D67" s="108"/>
      <c r="E67" s="108">
        <f t="shared" si="35"/>
        <v>772855000</v>
      </c>
      <c r="F67" s="109">
        <v>772855000</v>
      </c>
      <c r="G67" s="110">
        <v>540000000</v>
      </c>
      <c r="H67" s="109">
        <v>120362000</v>
      </c>
      <c r="I67" s="110">
        <v>157680000</v>
      </c>
      <c r="J67" s="109">
        <v>211640000</v>
      </c>
      <c r="K67" s="110">
        <v>251237744</v>
      </c>
      <c r="L67" s="109"/>
      <c r="M67" s="110"/>
      <c r="N67" s="109"/>
      <c r="O67" s="110"/>
      <c r="P67" s="109">
        <f t="shared" si="36"/>
        <v>332002000</v>
      </c>
      <c r="Q67" s="110">
        <f t="shared" si="37"/>
        <v>408917744</v>
      </c>
      <c r="R67" s="54">
        <f t="shared" si="38"/>
        <v>75.836227380734783</v>
      </c>
      <c r="S67" s="55">
        <f t="shared" si="39"/>
        <v>59.333932014205992</v>
      </c>
      <c r="T67" s="54">
        <f t="shared" si="40"/>
        <v>42.957864023652562</v>
      </c>
      <c r="U67" s="56">
        <f t="shared" si="41"/>
        <v>52.910021155326682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772855000</v>
      </c>
      <c r="C68" s="111">
        <f>SUM(C63:C67)</f>
        <v>0</v>
      </c>
      <c r="D68" s="111"/>
      <c r="E68" s="111">
        <f t="shared" si="35"/>
        <v>772855000</v>
      </c>
      <c r="F68" s="112">
        <f t="shared" ref="F68:O68" si="42">SUM(F63:F67)</f>
        <v>772855000</v>
      </c>
      <c r="G68" s="113">
        <f t="shared" si="42"/>
        <v>540000000</v>
      </c>
      <c r="H68" s="112">
        <f t="shared" si="42"/>
        <v>120362000</v>
      </c>
      <c r="I68" s="113">
        <f t="shared" si="42"/>
        <v>157680000</v>
      </c>
      <c r="J68" s="112">
        <f t="shared" si="42"/>
        <v>211640000</v>
      </c>
      <c r="K68" s="113">
        <f t="shared" si="42"/>
        <v>251237744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332002000</v>
      </c>
      <c r="Q68" s="113">
        <f t="shared" si="37"/>
        <v>408917744</v>
      </c>
      <c r="R68" s="58">
        <f t="shared" si="38"/>
        <v>75.836227380734783</v>
      </c>
      <c r="S68" s="59">
        <f t="shared" si="39"/>
        <v>59.333932014205992</v>
      </c>
      <c r="T68" s="58">
        <f>IF((+$E63+$E65+$E66++$E67) =0,0,(P68   /(+$E63+$E65+$E66+$E67) )*100)</f>
        <v>42.957864023652562</v>
      </c>
      <c r="U68" s="60">
        <f>IF((+$E63+$E65+$E67) =0,0,(Q68  /(+$E63+$E65+$E67) )*100)</f>
        <v>52.910021155326682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1930901000</v>
      </c>
      <c r="C69" s="120">
        <f>SUM(C9:C16,C19:C25,C28:C31,C34,C37:C41,C44:C54,C57:C60,C63:C67)</f>
        <v>0</v>
      </c>
      <c r="D69" s="120"/>
      <c r="E69" s="120">
        <f t="shared" si="35"/>
        <v>1930901000</v>
      </c>
      <c r="F69" s="121">
        <f t="shared" ref="F69:O69" si="43">SUM(F9:F16,F19:F25,F28:F31,F34,F37:F41,F44:F54,F57:F60,F63:F67)</f>
        <v>1788941000</v>
      </c>
      <c r="G69" s="122">
        <f t="shared" si="43"/>
        <v>1134888000</v>
      </c>
      <c r="H69" s="121">
        <f t="shared" si="43"/>
        <v>182696000</v>
      </c>
      <c r="I69" s="122">
        <f t="shared" si="43"/>
        <v>160969964</v>
      </c>
      <c r="J69" s="121">
        <f t="shared" si="43"/>
        <v>689410000</v>
      </c>
      <c r="K69" s="122">
        <f t="shared" si="43"/>
        <v>276843889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872106000</v>
      </c>
      <c r="Q69" s="122">
        <f t="shared" si="37"/>
        <v>437813853</v>
      </c>
      <c r="R69" s="67">
        <f t="shared" si="38"/>
        <v>277.35363664229101</v>
      </c>
      <c r="S69" s="68">
        <f t="shared" si="39"/>
        <v>71.984811402455179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45.71732617601652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22.950970090768266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1930901000</v>
      </c>
      <c r="C75" s="120">
        <f>SUM(C9:C16,C19:C25,C28:C31,C34,C37:C41,C44:C54,C57:C60,C63:C67,C71:C72)</f>
        <v>0</v>
      </c>
      <c r="D75" s="120"/>
      <c r="E75" s="120">
        <f>$B75      +$C75      +$D75</f>
        <v>1930901000</v>
      </c>
      <c r="F75" s="121">
        <f t="shared" ref="F75:O75" si="46">SUM(F9:F16,F19:F25,F28:F31,F34,F37:F41,F44:F54,F57:F60,F63:F67,F71:F72)</f>
        <v>1788941000</v>
      </c>
      <c r="G75" s="122">
        <f t="shared" si="46"/>
        <v>1134888000</v>
      </c>
      <c r="H75" s="121">
        <f t="shared" si="46"/>
        <v>182696000</v>
      </c>
      <c r="I75" s="122">
        <f t="shared" si="46"/>
        <v>160969964</v>
      </c>
      <c r="J75" s="121">
        <f t="shared" si="46"/>
        <v>689410000</v>
      </c>
      <c r="K75" s="122">
        <f t="shared" si="46"/>
        <v>276843889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872106000</v>
      </c>
      <c r="Q75" s="122">
        <f>$I75      +$K75      +$M75      +$O75</f>
        <v>437813853</v>
      </c>
      <c r="R75" s="67">
        <f>IF(($H75      =0),0,((($J75      -$H75      )/$H75      )*100))</f>
        <v>277.35363664229101</v>
      </c>
      <c r="S75" s="68">
        <f>IF(($I75      =0),0,((($K75      -$I75      )/$I75      )*100))</f>
        <v>71.984811402455179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45.71732617601652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22.950970090768266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125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126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127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128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129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132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133</v>
      </c>
    </row>
    <row r="118" spans="1:23" x14ac:dyDescent="0.25">
      <c r="A118" s="35" t="s">
        <v>134</v>
      </c>
    </row>
    <row r="119" spans="1:23" ht="13" x14ac:dyDescent="0.3">
      <c r="A119" s="35" t="s">
        <v>135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136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137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138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3bvEK4/HmdQK+5sCRmJwbD/RgmDAlmSzhiLk8Fg4d5koZyxpdidKiJnmV74hK1tx9V9dwi7T6RY5PK088++8AA==" saltValue="Y71XmvpOuLdhoOpUWc4xd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>
        <v>437000</v>
      </c>
      <c r="I10" s="110">
        <v>462861</v>
      </c>
      <c r="J10" s="109">
        <v>896000</v>
      </c>
      <c r="K10" s="110">
        <v>1322997</v>
      </c>
      <c r="L10" s="109"/>
      <c r="M10" s="110"/>
      <c r="N10" s="109"/>
      <c r="O10" s="110"/>
      <c r="P10" s="109">
        <f t="shared" ref="P10:P17" si="1">$H10      +$J10      +$L10      +$N10</f>
        <v>1333000</v>
      </c>
      <c r="Q10" s="110">
        <f t="shared" ref="Q10:Q17" si="2">$I10      +$K10      +$M10      +$O10</f>
        <v>1785858</v>
      </c>
      <c r="R10" s="54">
        <f t="shared" ref="R10:R17" si="3">IF(($H10      =0),0,((($J10      -$H10      )/$H10      )*100))</f>
        <v>105.03432494279177</v>
      </c>
      <c r="S10" s="55">
        <f t="shared" ref="S10:S17" si="4">IF(($I10      =0),0,((($K10      -$I10      )/$I10      )*100))</f>
        <v>185.83030326599129</v>
      </c>
      <c r="T10" s="54">
        <f t="shared" ref="T10:T16" si="5">IF(($E10      =0),0,(($P10      /$E10      )*100))</f>
        <v>66.649999999999991</v>
      </c>
      <c r="U10" s="56">
        <f t="shared" ref="U10:U16" si="6">IF(($E10      =0),0,(($Q10      /$E10      )*100))</f>
        <v>89.292900000000003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>
        <v>151868000</v>
      </c>
      <c r="C13" s="108"/>
      <c r="D13" s="108"/>
      <c r="E13" s="108">
        <f t="shared" si="0"/>
        <v>151868000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3500000</v>
      </c>
      <c r="C15" s="108"/>
      <c r="D15" s="108"/>
      <c r="E15" s="108">
        <f t="shared" si="0"/>
        <v>3500000</v>
      </c>
      <c r="F15" s="109">
        <v>3500000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157368000</v>
      </c>
      <c r="C17" s="111">
        <f>SUM(C9:C16)</f>
        <v>0</v>
      </c>
      <c r="D17" s="111"/>
      <c r="E17" s="111">
        <f t="shared" si="0"/>
        <v>157368000</v>
      </c>
      <c r="F17" s="112">
        <f t="shared" ref="F17:O17" si="7">SUM(F9:F16)</f>
        <v>5500000</v>
      </c>
      <c r="G17" s="113">
        <f t="shared" si="7"/>
        <v>2000000</v>
      </c>
      <c r="H17" s="112">
        <f t="shared" si="7"/>
        <v>437000</v>
      </c>
      <c r="I17" s="113">
        <f t="shared" si="7"/>
        <v>462861</v>
      </c>
      <c r="J17" s="112">
        <f t="shared" si="7"/>
        <v>896000</v>
      </c>
      <c r="K17" s="113">
        <f t="shared" si="7"/>
        <v>1322997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1333000</v>
      </c>
      <c r="Q17" s="113">
        <f t="shared" si="2"/>
        <v>1785858</v>
      </c>
      <c r="R17" s="58">
        <f t="shared" si="3"/>
        <v>105.03432494279177</v>
      </c>
      <c r="S17" s="59">
        <f t="shared" si="4"/>
        <v>185.83030326599129</v>
      </c>
      <c r="T17" s="58">
        <f>IF((SUM($E9:$E14))=0,0,(P17/(SUM($E9:$E14))*100))</f>
        <v>0.8663269815686172</v>
      </c>
      <c r="U17" s="60">
        <f>IF((SUM($E9:$E14))=0,0,(Q17/(SUM($E9:$E14))*100))</f>
        <v>1.1606428887098033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696253000</v>
      </c>
      <c r="C30" s="108"/>
      <c r="D30" s="108"/>
      <c r="E30" s="108">
        <f>$B30      +$C30      +$D30</f>
        <v>696253000</v>
      </c>
      <c r="F30" s="109">
        <v>696253000</v>
      </c>
      <c r="G30" s="110">
        <v>420726000</v>
      </c>
      <c r="H30" s="109">
        <v>73973000</v>
      </c>
      <c r="I30" s="110">
        <v>133815710</v>
      </c>
      <c r="J30" s="109">
        <v>84309000</v>
      </c>
      <c r="K30" s="110">
        <v>130925358</v>
      </c>
      <c r="L30" s="109"/>
      <c r="M30" s="110"/>
      <c r="N30" s="109"/>
      <c r="O30" s="110"/>
      <c r="P30" s="109">
        <f>$H30      +$J30      +$L30      +$N30</f>
        <v>158282000</v>
      </c>
      <c r="Q30" s="110">
        <f>$I30      +$K30      +$M30      +$O30</f>
        <v>264741068</v>
      </c>
      <c r="R30" s="54">
        <f>IF(($H30      =0),0,((($J30      -$H30      )/$H30      )*100))</f>
        <v>13.972665702350859</v>
      </c>
      <c r="S30" s="55">
        <f>IF(($I30      =0),0,((($K30      -$I30      )/$I30      )*100))</f>
        <v>-2.1599496800487774</v>
      </c>
      <c r="T30" s="54">
        <f>IF(($E30      =0),0,(($P30      /$E30      )*100))</f>
        <v>22.733402944044766</v>
      </c>
      <c r="U30" s="56">
        <f>IF(($E30      =0),0,(($Q30      /$E30      )*100))</f>
        <v>38.023687941021436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696253000</v>
      </c>
      <c r="C32" s="111">
        <f>SUM(C28:C31)</f>
        <v>0</v>
      </c>
      <c r="D32" s="111"/>
      <c r="E32" s="111">
        <f>$B32      +$C32      +$D32</f>
        <v>696253000</v>
      </c>
      <c r="F32" s="112">
        <f t="shared" ref="F32:O32" si="16">SUM(F28:F31)</f>
        <v>696253000</v>
      </c>
      <c r="G32" s="113">
        <f t="shared" si="16"/>
        <v>420726000</v>
      </c>
      <c r="H32" s="112">
        <f t="shared" si="16"/>
        <v>73973000</v>
      </c>
      <c r="I32" s="113">
        <f t="shared" si="16"/>
        <v>133815710</v>
      </c>
      <c r="J32" s="112">
        <f t="shared" si="16"/>
        <v>84309000</v>
      </c>
      <c r="K32" s="113">
        <f t="shared" si="16"/>
        <v>130925358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158282000</v>
      </c>
      <c r="Q32" s="113">
        <f>$I32      +$K32      +$M32      +$O32</f>
        <v>264741068</v>
      </c>
      <c r="R32" s="58">
        <f>IF(($H32      =0),0,((($J32      -$H32      )/$H32      )*100))</f>
        <v>13.972665702350859</v>
      </c>
      <c r="S32" s="59">
        <f>IF(($I32      =0),0,((($K32      -$I32      )/$I32      )*100))</f>
        <v>-2.1599496800487774</v>
      </c>
      <c r="T32" s="58">
        <f>IF($E32   =0,0,($P32   /$E32   )*100)</f>
        <v>22.733402944044766</v>
      </c>
      <c r="U32" s="60">
        <f>IF($E32   =0,0,($Q32   /$E32   )*100)</f>
        <v>38.023687941021436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9308000</v>
      </c>
      <c r="C34" s="108"/>
      <c r="D34" s="108"/>
      <c r="E34" s="108">
        <f>$B34      +$C34      +$D34</f>
        <v>9308000</v>
      </c>
      <c r="F34" s="109">
        <v>9308000</v>
      </c>
      <c r="G34" s="110">
        <v>6516000</v>
      </c>
      <c r="H34" s="109">
        <v>2327000</v>
      </c>
      <c r="I34" s="110"/>
      <c r="J34" s="109">
        <v>4189000</v>
      </c>
      <c r="K34" s="110"/>
      <c r="L34" s="109"/>
      <c r="M34" s="110"/>
      <c r="N34" s="109"/>
      <c r="O34" s="110"/>
      <c r="P34" s="109">
        <f>$H34      +$J34      +$L34      +$N34</f>
        <v>6516000</v>
      </c>
      <c r="Q34" s="110">
        <f>$I34      +$K34      +$M34      +$O34</f>
        <v>0</v>
      </c>
      <c r="R34" s="54">
        <f>IF(($H34      =0),0,((($J34      -$H34      )/$H34      )*100))</f>
        <v>80.017189514396208</v>
      </c>
      <c r="S34" s="55">
        <f>IF(($I34      =0),0,((($K34      -$I34      )/$I34      )*100))</f>
        <v>0</v>
      </c>
      <c r="T34" s="54">
        <f>IF(($E34      =0),0,(($P34      /$E34      )*100))</f>
        <v>70.004297378599063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9308000</v>
      </c>
      <c r="C35" s="111">
        <f>C34</f>
        <v>0</v>
      </c>
      <c r="D35" s="111"/>
      <c r="E35" s="111">
        <f>$B35      +$C35      +$D35</f>
        <v>9308000</v>
      </c>
      <c r="F35" s="112">
        <f t="shared" ref="F35:O35" si="17">F34</f>
        <v>9308000</v>
      </c>
      <c r="G35" s="113">
        <f t="shared" si="17"/>
        <v>6516000</v>
      </c>
      <c r="H35" s="112">
        <f t="shared" si="17"/>
        <v>2327000</v>
      </c>
      <c r="I35" s="113">
        <f t="shared" si="17"/>
        <v>0</v>
      </c>
      <c r="J35" s="112">
        <f t="shared" si="17"/>
        <v>4189000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6516000</v>
      </c>
      <c r="Q35" s="113">
        <f>$I35      +$K35      +$M35      +$O35</f>
        <v>0</v>
      </c>
      <c r="R35" s="58">
        <f>IF(($H35      =0),0,((($J35      -$H35      )/$H35      )*100))</f>
        <v>80.017189514396208</v>
      </c>
      <c r="S35" s="59">
        <f>IF(($I35      =0),0,((($K35      -$I35      )/$I35      )*100))</f>
        <v>0</v>
      </c>
      <c r="T35" s="58">
        <f>IF($E35   =0,0,($P35   /$E35   )*100)</f>
        <v>70.004297378599063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12471000</v>
      </c>
      <c r="C38" s="108"/>
      <c r="D38" s="108"/>
      <c r="E38" s="108">
        <f t="shared" si="18"/>
        <v>12471000</v>
      </c>
      <c r="F38" s="109">
        <v>11339000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12471000</v>
      </c>
      <c r="C42" s="111">
        <f>SUM(C37:C41)</f>
        <v>0</v>
      </c>
      <c r="D42" s="111"/>
      <c r="E42" s="111">
        <f t="shared" si="18"/>
        <v>12471000</v>
      </c>
      <c r="F42" s="112">
        <f t="shared" ref="F42:O42" si="25">SUM(F37:F41)</f>
        <v>11339000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>
        <v>669938000</v>
      </c>
      <c r="C67" s="108"/>
      <c r="D67" s="108"/>
      <c r="E67" s="108">
        <f t="shared" si="35"/>
        <v>669938000</v>
      </c>
      <c r="F67" s="109">
        <v>669938000</v>
      </c>
      <c r="G67" s="110">
        <v>487721000</v>
      </c>
      <c r="H67" s="109">
        <v>129892000</v>
      </c>
      <c r="I67" s="110">
        <v>148659539</v>
      </c>
      <c r="J67" s="109">
        <v>183043000</v>
      </c>
      <c r="K67" s="110">
        <v>705090873</v>
      </c>
      <c r="L67" s="109"/>
      <c r="M67" s="110"/>
      <c r="N67" s="109"/>
      <c r="O67" s="110"/>
      <c r="P67" s="109">
        <f t="shared" si="36"/>
        <v>312935000</v>
      </c>
      <c r="Q67" s="110">
        <f t="shared" si="37"/>
        <v>853750412</v>
      </c>
      <c r="R67" s="54">
        <f t="shared" si="38"/>
        <v>40.91937917654667</v>
      </c>
      <c r="S67" s="55">
        <f t="shared" si="39"/>
        <v>374.29911174418481</v>
      </c>
      <c r="T67" s="54">
        <f t="shared" si="40"/>
        <v>46.711038931960871</v>
      </c>
      <c r="U67" s="56">
        <f t="shared" si="41"/>
        <v>127.4372273255137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669938000</v>
      </c>
      <c r="C68" s="111">
        <f>SUM(C63:C67)</f>
        <v>0</v>
      </c>
      <c r="D68" s="111"/>
      <c r="E68" s="111">
        <f t="shared" si="35"/>
        <v>669938000</v>
      </c>
      <c r="F68" s="112">
        <f t="shared" ref="F68:O68" si="42">SUM(F63:F67)</f>
        <v>669938000</v>
      </c>
      <c r="G68" s="113">
        <f t="shared" si="42"/>
        <v>487721000</v>
      </c>
      <c r="H68" s="112">
        <f t="shared" si="42"/>
        <v>129892000</v>
      </c>
      <c r="I68" s="113">
        <f t="shared" si="42"/>
        <v>148659539</v>
      </c>
      <c r="J68" s="112">
        <f t="shared" si="42"/>
        <v>183043000</v>
      </c>
      <c r="K68" s="113">
        <f t="shared" si="42"/>
        <v>705090873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312935000</v>
      </c>
      <c r="Q68" s="113">
        <f t="shared" si="37"/>
        <v>853750412</v>
      </c>
      <c r="R68" s="58">
        <f t="shared" si="38"/>
        <v>40.91937917654667</v>
      </c>
      <c r="S68" s="59">
        <f t="shared" si="39"/>
        <v>374.29911174418481</v>
      </c>
      <c r="T68" s="58">
        <f>IF((+$E63+$E65+$E66++$E67) =0,0,(P68   /(+$E63+$E65+$E66+$E67) )*100)</f>
        <v>46.711038931960871</v>
      </c>
      <c r="U68" s="60">
        <f>IF((+$E63+$E65+$E67) =0,0,(Q68  /(+$E63+$E65+$E67) )*100)</f>
        <v>127.4372273255137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1545338000</v>
      </c>
      <c r="C69" s="120">
        <f>SUM(C9:C16,C19:C25,C28:C31,C34,C37:C41,C44:C54,C57:C60,C63:C67)</f>
        <v>0</v>
      </c>
      <c r="D69" s="120"/>
      <c r="E69" s="120">
        <f t="shared" si="35"/>
        <v>1545338000</v>
      </c>
      <c r="F69" s="121">
        <f t="shared" ref="F69:O69" si="43">SUM(F9:F16,F19:F25,F28:F31,F34,F37:F41,F44:F54,F57:F60,F63:F67)</f>
        <v>1392338000</v>
      </c>
      <c r="G69" s="122">
        <f t="shared" si="43"/>
        <v>916963000</v>
      </c>
      <c r="H69" s="121">
        <f t="shared" si="43"/>
        <v>206629000</v>
      </c>
      <c r="I69" s="122">
        <f t="shared" si="43"/>
        <v>282938110</v>
      </c>
      <c r="J69" s="121">
        <f t="shared" si="43"/>
        <v>272437000</v>
      </c>
      <c r="K69" s="122">
        <f t="shared" si="43"/>
        <v>837339228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479066000</v>
      </c>
      <c r="Q69" s="122">
        <f t="shared" si="37"/>
        <v>1120277338</v>
      </c>
      <c r="R69" s="67">
        <f t="shared" si="38"/>
        <v>31.848385270218603</v>
      </c>
      <c r="S69" s="68">
        <f t="shared" si="39"/>
        <v>195.94430668954425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31.324462996782326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73.251046871025721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1545338000</v>
      </c>
      <c r="C75" s="120">
        <f>SUM(C9:C16,C19:C25,C28:C31,C34,C37:C41,C44:C54,C57:C60,C63:C67,C71:C72)</f>
        <v>0</v>
      </c>
      <c r="D75" s="120"/>
      <c r="E75" s="120">
        <f>$B75      +$C75      +$D75</f>
        <v>1545338000</v>
      </c>
      <c r="F75" s="121">
        <f t="shared" ref="F75:O75" si="46">SUM(F9:F16,F19:F25,F28:F31,F34,F37:F41,F44:F54,F57:F60,F63:F67,F71:F72)</f>
        <v>1392338000</v>
      </c>
      <c r="G75" s="122">
        <f t="shared" si="46"/>
        <v>916963000</v>
      </c>
      <c r="H75" s="121">
        <f t="shared" si="46"/>
        <v>206629000</v>
      </c>
      <c r="I75" s="122">
        <f t="shared" si="46"/>
        <v>282938110</v>
      </c>
      <c r="J75" s="121">
        <f t="shared" si="46"/>
        <v>272437000</v>
      </c>
      <c r="K75" s="122">
        <f t="shared" si="46"/>
        <v>837339228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479066000</v>
      </c>
      <c r="Q75" s="122">
        <f>$I75      +$K75      +$M75      +$O75</f>
        <v>1120277338</v>
      </c>
      <c r="R75" s="67">
        <f>IF(($H75      =0),0,((($J75      -$H75      )/$H75      )*100))</f>
        <v>31.848385270218603</v>
      </c>
      <c r="S75" s="68">
        <f>IF(($I75      =0),0,((($K75      -$I75      )/$I75      )*100))</f>
        <v>195.94430668954425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31.324462996782326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73.251046871025721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125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126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127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128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129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132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133</v>
      </c>
    </row>
    <row r="118" spans="1:23" x14ac:dyDescent="0.25">
      <c r="A118" s="35" t="s">
        <v>134</v>
      </c>
    </row>
    <row r="119" spans="1:23" ht="13" x14ac:dyDescent="0.3">
      <c r="A119" s="35" t="s">
        <v>135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136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137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138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GMrm61ntL0UXVxEVg54nj8z3sOONuwc/oDRASpJ30jdDh/qod5qCTPtsb+WBQhn0/kUdhP2uvCEY1BsvNXq4TA==" saltValue="n0ok+7DBteqKoxLuQwxUU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>
        <v>53000</v>
      </c>
      <c r="I10" s="110">
        <v>44201</v>
      </c>
      <c r="J10" s="109">
        <v>35000</v>
      </c>
      <c r="K10" s="110">
        <v>31280</v>
      </c>
      <c r="L10" s="109"/>
      <c r="M10" s="110"/>
      <c r="N10" s="109"/>
      <c r="O10" s="110"/>
      <c r="P10" s="109">
        <f t="shared" ref="P10:P17" si="1">$H10      +$J10      +$L10      +$N10</f>
        <v>88000</v>
      </c>
      <c r="Q10" s="110">
        <f t="shared" ref="Q10:Q17" si="2">$I10      +$K10      +$M10      +$O10</f>
        <v>75481</v>
      </c>
      <c r="R10" s="54">
        <f t="shared" ref="R10:R17" si="3">IF(($H10      =0),0,((($J10      -$H10      )/$H10      )*100))</f>
        <v>-33.962264150943398</v>
      </c>
      <c r="S10" s="55">
        <f t="shared" ref="S10:S17" si="4">IF(($I10      =0),0,((($K10      -$I10      )/$I10      )*100))</f>
        <v>-29.232370308364064</v>
      </c>
      <c r="T10" s="54">
        <f t="shared" ref="T10:T16" si="5">IF(($E10      =0),0,(($P10      /$E10      )*100))</f>
        <v>4.3999999999999995</v>
      </c>
      <c r="U10" s="56">
        <f t="shared" ref="U10:U16" si="6">IF(($E10      =0),0,(($Q10      /$E10      )*100))</f>
        <v>3.7740500000000003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1000000</v>
      </c>
      <c r="C14" s="108"/>
      <c r="D14" s="108"/>
      <c r="E14" s="108">
        <f t="shared" si="0"/>
        <v>1000000</v>
      </c>
      <c r="F14" s="109">
        <v>1000000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2000000</v>
      </c>
      <c r="C15" s="108"/>
      <c r="D15" s="108"/>
      <c r="E15" s="108">
        <f t="shared" si="0"/>
        <v>2000000</v>
      </c>
      <c r="F15" s="109">
        <v>2000000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5000000</v>
      </c>
      <c r="C17" s="111">
        <f>SUM(C9:C16)</f>
        <v>0</v>
      </c>
      <c r="D17" s="111"/>
      <c r="E17" s="111">
        <f t="shared" si="0"/>
        <v>5000000</v>
      </c>
      <c r="F17" s="112">
        <f t="shared" ref="F17:O17" si="7">SUM(F9:F16)</f>
        <v>5000000</v>
      </c>
      <c r="G17" s="113">
        <f t="shared" si="7"/>
        <v>2000000</v>
      </c>
      <c r="H17" s="112">
        <f t="shared" si="7"/>
        <v>53000</v>
      </c>
      <c r="I17" s="113">
        <f t="shared" si="7"/>
        <v>44201</v>
      </c>
      <c r="J17" s="112">
        <f t="shared" si="7"/>
        <v>35000</v>
      </c>
      <c r="K17" s="113">
        <f t="shared" si="7"/>
        <v>31280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88000</v>
      </c>
      <c r="Q17" s="113">
        <f t="shared" si="2"/>
        <v>75481</v>
      </c>
      <c r="R17" s="58">
        <f t="shared" si="3"/>
        <v>-33.962264150943398</v>
      </c>
      <c r="S17" s="59">
        <f t="shared" si="4"/>
        <v>-29.232370308364064</v>
      </c>
      <c r="T17" s="58">
        <f>IF((SUM($E9:$E14))=0,0,(P17/(SUM($E9:$E14))*100))</f>
        <v>2.9333333333333331</v>
      </c>
      <c r="U17" s="60">
        <f>IF((SUM($E9:$E14))=0,0,(Q17/(SUM($E9:$E14))*100))</f>
        <v>2.5160333333333331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4286000</v>
      </c>
      <c r="C34" s="108"/>
      <c r="D34" s="108"/>
      <c r="E34" s="108">
        <f>$B34      +$C34      +$D34</f>
        <v>4286000</v>
      </c>
      <c r="F34" s="109">
        <v>4286000</v>
      </c>
      <c r="G34" s="110">
        <v>3001000</v>
      </c>
      <c r="H34" s="109">
        <v>1027000</v>
      </c>
      <c r="I34" s="110"/>
      <c r="J34" s="109">
        <v>1974000</v>
      </c>
      <c r="K34" s="110">
        <v>2930651</v>
      </c>
      <c r="L34" s="109"/>
      <c r="M34" s="110"/>
      <c r="N34" s="109"/>
      <c r="O34" s="110"/>
      <c r="P34" s="109">
        <f>$H34      +$J34      +$L34      +$N34</f>
        <v>3001000</v>
      </c>
      <c r="Q34" s="110">
        <f>$I34      +$K34      +$M34      +$O34</f>
        <v>2930651</v>
      </c>
      <c r="R34" s="54">
        <f>IF(($H34      =0),0,((($J34      -$H34      )/$H34      )*100))</f>
        <v>92.210321324245371</v>
      </c>
      <c r="S34" s="55">
        <f>IF(($I34      =0),0,((($K34      -$I34      )/$I34      )*100))</f>
        <v>0</v>
      </c>
      <c r="T34" s="54">
        <f>IF(($E34      =0),0,(($P34      /$E34      )*100))</f>
        <v>70.018665422305176</v>
      </c>
      <c r="U34" s="56">
        <f>IF(($E34      =0),0,(($Q34      /$E34      )*100))</f>
        <v>68.377298180121329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4286000</v>
      </c>
      <c r="C35" s="111">
        <f>C34</f>
        <v>0</v>
      </c>
      <c r="D35" s="111"/>
      <c r="E35" s="111">
        <f>$B35      +$C35      +$D35</f>
        <v>4286000</v>
      </c>
      <c r="F35" s="112">
        <f t="shared" ref="F35:O35" si="17">F34</f>
        <v>4286000</v>
      </c>
      <c r="G35" s="113">
        <f t="shared" si="17"/>
        <v>3001000</v>
      </c>
      <c r="H35" s="112">
        <f t="shared" si="17"/>
        <v>1027000</v>
      </c>
      <c r="I35" s="113">
        <f t="shared" si="17"/>
        <v>0</v>
      </c>
      <c r="J35" s="112">
        <f t="shared" si="17"/>
        <v>1974000</v>
      </c>
      <c r="K35" s="113">
        <f t="shared" si="17"/>
        <v>2930651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3001000</v>
      </c>
      <c r="Q35" s="113">
        <f>$I35      +$K35      +$M35      +$O35</f>
        <v>2930651</v>
      </c>
      <c r="R35" s="58">
        <f>IF(($H35      =0),0,((($J35      -$H35      )/$H35      )*100))</f>
        <v>92.210321324245371</v>
      </c>
      <c r="S35" s="59">
        <f>IF(($I35      =0),0,((($K35      -$I35      )/$I35      )*100))</f>
        <v>0</v>
      </c>
      <c r="T35" s="58">
        <f>IF($E35   =0,0,($P35   /$E35   )*100)</f>
        <v>70.018665422305176</v>
      </c>
      <c r="U35" s="60">
        <f>IF($E35   =0,0,($Q35   /$E35   )*100)</f>
        <v>68.377298180121329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15098000</v>
      </c>
      <c r="C38" s="108"/>
      <c r="D38" s="108"/>
      <c r="E38" s="108">
        <f t="shared" si="18"/>
        <v>15098000</v>
      </c>
      <c r="F38" s="109">
        <v>13727000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5260000</v>
      </c>
      <c r="C40" s="108"/>
      <c r="D40" s="108"/>
      <c r="E40" s="108">
        <f t="shared" si="18"/>
        <v>5260000</v>
      </c>
      <c r="F40" s="109">
        <v>5260000</v>
      </c>
      <c r="G40" s="110">
        <v>3260000</v>
      </c>
      <c r="H40" s="109"/>
      <c r="I40" s="110"/>
      <c r="J40" s="109">
        <v>1776000</v>
      </c>
      <c r="K40" s="110"/>
      <c r="L40" s="109"/>
      <c r="M40" s="110"/>
      <c r="N40" s="109"/>
      <c r="O40" s="110"/>
      <c r="P40" s="109">
        <f t="shared" si="19"/>
        <v>1776000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33.764258555133082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20358000</v>
      </c>
      <c r="C42" s="111">
        <f>SUM(C37:C41)</f>
        <v>0</v>
      </c>
      <c r="D42" s="111"/>
      <c r="E42" s="111">
        <f t="shared" si="18"/>
        <v>20358000</v>
      </c>
      <c r="F42" s="112">
        <f t="shared" ref="F42:O42" si="25">SUM(F37:F41)</f>
        <v>18987000</v>
      </c>
      <c r="G42" s="113">
        <f t="shared" si="25"/>
        <v>3260000</v>
      </c>
      <c r="H42" s="112">
        <f t="shared" si="25"/>
        <v>0</v>
      </c>
      <c r="I42" s="113">
        <f t="shared" si="25"/>
        <v>0</v>
      </c>
      <c r="J42" s="112">
        <f t="shared" si="25"/>
        <v>1776000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1776000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33.764258555133082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505037000</v>
      </c>
      <c r="C46" s="108"/>
      <c r="D46" s="108"/>
      <c r="E46" s="108">
        <f t="shared" si="26"/>
        <v>505037000</v>
      </c>
      <c r="F46" s="109">
        <v>505037000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505037000</v>
      </c>
      <c r="C55" s="111">
        <f>SUM(C44:C54)</f>
        <v>0</v>
      </c>
      <c r="D55" s="111"/>
      <c r="E55" s="111">
        <f t="shared" si="26"/>
        <v>505037000</v>
      </c>
      <c r="F55" s="112">
        <f t="shared" ref="F55:O55" si="33">SUM(F44:F54)</f>
        <v>505037000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534681000</v>
      </c>
      <c r="C69" s="120">
        <f>SUM(C9:C16,C19:C25,C28:C31,C34,C37:C41,C44:C54,C57:C60,C63:C67)</f>
        <v>0</v>
      </c>
      <c r="D69" s="120"/>
      <c r="E69" s="120">
        <f t="shared" si="35"/>
        <v>534681000</v>
      </c>
      <c r="F69" s="121">
        <f t="shared" ref="F69:O69" si="43">SUM(F9:F16,F19:F25,F28:F31,F34,F37:F41,F44:F54,F57:F60,F63:F67)</f>
        <v>533310000</v>
      </c>
      <c r="G69" s="122">
        <f t="shared" si="43"/>
        <v>8261000</v>
      </c>
      <c r="H69" s="121">
        <f t="shared" si="43"/>
        <v>1080000</v>
      </c>
      <c r="I69" s="122">
        <f t="shared" si="43"/>
        <v>44201</v>
      </c>
      <c r="J69" s="121">
        <f t="shared" si="43"/>
        <v>3785000</v>
      </c>
      <c r="K69" s="122">
        <f t="shared" si="43"/>
        <v>2961931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4865000</v>
      </c>
      <c r="Q69" s="122">
        <f t="shared" si="37"/>
        <v>3006132</v>
      </c>
      <c r="R69" s="67">
        <f t="shared" si="38"/>
        <v>250.46296296296299</v>
      </c>
      <c r="S69" s="68">
        <f t="shared" si="39"/>
        <v>6601.0497500056563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38.777299537701261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23.960879961740794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157476000</v>
      </c>
      <c r="C71" s="108"/>
      <c r="D71" s="108"/>
      <c r="E71" s="108">
        <f>$B71      +$C71      +$D71</f>
        <v>157476000</v>
      </c>
      <c r="F71" s="109">
        <v>157476000</v>
      </c>
      <c r="G71" s="110">
        <v>96038000</v>
      </c>
      <c r="H71" s="109">
        <v>25953000</v>
      </c>
      <c r="I71" s="110">
        <v>16454816</v>
      </c>
      <c r="J71" s="109">
        <v>70086000</v>
      </c>
      <c r="K71" s="110">
        <v>64112997</v>
      </c>
      <c r="L71" s="109"/>
      <c r="M71" s="110"/>
      <c r="N71" s="109"/>
      <c r="O71" s="110"/>
      <c r="P71" s="109">
        <f>$H71      +$J71      +$L71      +$N71</f>
        <v>96039000</v>
      </c>
      <c r="Q71" s="110">
        <f>$I71      +$K71      +$M71      +$O71</f>
        <v>80567813</v>
      </c>
      <c r="R71" s="54">
        <f>IF(($H71      =0),0,((($J71      -$H71      )/$H71      )*100))</f>
        <v>170.04970523638886</v>
      </c>
      <c r="S71" s="55">
        <f>IF(($I71      =0),0,((($K71      -$I71      )/$I71      )*100))</f>
        <v>289.6305920406524</v>
      </c>
      <c r="T71" s="54">
        <f>IF(($E71      =0),0,(($P71      /$E71      )*100))</f>
        <v>60.986436028347178</v>
      </c>
      <c r="U71" s="56">
        <f>IF(($E71      =0),0,(($Q71      /$E71      )*100))</f>
        <v>51.161963092788746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52210000</v>
      </c>
      <c r="C72" s="108"/>
      <c r="D72" s="108"/>
      <c r="E72" s="108">
        <f>$B72      +$C72      +$D72</f>
        <v>52210000</v>
      </c>
      <c r="F72" s="109">
        <v>52210000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209686000</v>
      </c>
      <c r="C73" s="117">
        <f>SUM(C71:C72)</f>
        <v>0</v>
      </c>
      <c r="D73" s="117"/>
      <c r="E73" s="117">
        <f>$B73      +$C73      +$D73</f>
        <v>209686000</v>
      </c>
      <c r="F73" s="118">
        <f t="shared" ref="F73:O73" si="44">SUM(F71:F72)</f>
        <v>209686000</v>
      </c>
      <c r="G73" s="119">
        <f t="shared" si="44"/>
        <v>96038000</v>
      </c>
      <c r="H73" s="118">
        <f t="shared" si="44"/>
        <v>25953000</v>
      </c>
      <c r="I73" s="119">
        <f t="shared" si="44"/>
        <v>16454816</v>
      </c>
      <c r="J73" s="118">
        <f t="shared" si="44"/>
        <v>70086000</v>
      </c>
      <c r="K73" s="119">
        <f t="shared" si="44"/>
        <v>64112997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96039000</v>
      </c>
      <c r="Q73" s="119">
        <f>$I73      +$K73      +$M73      +$O73</f>
        <v>80567813</v>
      </c>
      <c r="R73" s="63">
        <f>IF(($H73      =0),0,((($J73      -$H73      )/$H73      )*100))</f>
        <v>170.04970523638886</v>
      </c>
      <c r="S73" s="64">
        <f>IF(($I73      =0),0,((($K73      -$I73      )/$I73      )*100))</f>
        <v>289.6305920406524</v>
      </c>
      <c r="T73" s="63">
        <f>IF(($E71      =0),0,(($P71      /$E71      )*100))</f>
        <v>60.986436028347178</v>
      </c>
      <c r="U73" s="65">
        <f>IF($E71   =0,0,($Q71   /$E71 )*100)</f>
        <v>51.161963092788746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209686000</v>
      </c>
      <c r="C74" s="120">
        <f>SUM(C71:C72)</f>
        <v>0</v>
      </c>
      <c r="D74" s="120"/>
      <c r="E74" s="120">
        <f>$B74      +$C74      +$D74</f>
        <v>209686000</v>
      </c>
      <c r="F74" s="121">
        <f t="shared" ref="F74:O74" si="45">SUM(F71:F72)</f>
        <v>209686000</v>
      </c>
      <c r="G74" s="122">
        <f t="shared" si="45"/>
        <v>96038000</v>
      </c>
      <c r="H74" s="121">
        <f t="shared" si="45"/>
        <v>25953000</v>
      </c>
      <c r="I74" s="122">
        <f t="shared" si="45"/>
        <v>16454816</v>
      </c>
      <c r="J74" s="121">
        <f t="shared" si="45"/>
        <v>70086000</v>
      </c>
      <c r="K74" s="122">
        <f t="shared" si="45"/>
        <v>64112997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96039000</v>
      </c>
      <c r="Q74" s="122">
        <f>$I74      +$K74      +$M74      +$O74</f>
        <v>80567813</v>
      </c>
      <c r="R74" s="67">
        <f>IF(($H74      =0),0,((($J74      -$H74      )/$H74      )*100))</f>
        <v>170.04970523638886</v>
      </c>
      <c r="S74" s="68">
        <f>IF(($I74      =0),0,((($K74      -$I74      )/$I74      )*100))</f>
        <v>289.6305920406524</v>
      </c>
      <c r="T74" s="67">
        <f>IF(($E71      =0),0,(($P71      /$E71      )*100))</f>
        <v>60.986436028347178</v>
      </c>
      <c r="U74" s="71">
        <f>IF($E71   =0,0,($Q71   /$E71 )*100)</f>
        <v>51.161963092788746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744367000</v>
      </c>
      <c r="C75" s="120">
        <f>SUM(C9:C16,C19:C25,C28:C31,C34,C37:C41,C44:C54,C57:C60,C63:C67,C71:C72)</f>
        <v>0</v>
      </c>
      <c r="D75" s="120"/>
      <c r="E75" s="120">
        <f>$B75      +$C75      +$D75</f>
        <v>744367000</v>
      </c>
      <c r="F75" s="121">
        <f t="shared" ref="F75:O75" si="46">SUM(F9:F16,F19:F25,F28:F31,F34,F37:F41,F44:F54,F57:F60,F63:F67,F71:F72)</f>
        <v>742996000</v>
      </c>
      <c r="G75" s="122">
        <f t="shared" si="46"/>
        <v>104299000</v>
      </c>
      <c r="H75" s="121">
        <f t="shared" si="46"/>
        <v>27033000</v>
      </c>
      <c r="I75" s="122">
        <f t="shared" si="46"/>
        <v>16499017</v>
      </c>
      <c r="J75" s="121">
        <f t="shared" si="46"/>
        <v>73871000</v>
      </c>
      <c r="K75" s="122">
        <f t="shared" si="46"/>
        <v>67074928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100904000</v>
      </c>
      <c r="Q75" s="122">
        <f>$I75      +$K75      +$M75      +$O75</f>
        <v>83573945</v>
      </c>
      <c r="R75" s="67">
        <f>IF(($H75      =0),0,((($J75      -$H75      )/$H75      )*100))</f>
        <v>173.26230902970443</v>
      </c>
      <c r="S75" s="68">
        <f>IF(($I75      =0),0,((($K75      -$I75      )/$I75      )*100))</f>
        <v>306.53893501655278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59.34761383820917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49.154782910446883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125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126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127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128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129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132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133</v>
      </c>
    </row>
    <row r="118" spans="1:23" x14ac:dyDescent="0.25">
      <c r="A118" s="35" t="s">
        <v>134</v>
      </c>
    </row>
    <row r="119" spans="1:23" ht="13" x14ac:dyDescent="0.3">
      <c r="A119" s="35" t="s">
        <v>135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136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137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138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jwh5AYIKrHKXg4XthUldnvuLLrsUrz8FZyqxSCDz1FTeyoW1Ja/a4afOFBKeCZ4GRU5kcsrBHnTuf2OeslaTIw==" saltValue="eLcFnk2+0c39dz6PGBTqn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>
        <v>122000</v>
      </c>
      <c r="I10" s="110">
        <v>121646</v>
      </c>
      <c r="J10" s="109">
        <v>692000</v>
      </c>
      <c r="K10" s="110">
        <v>848281</v>
      </c>
      <c r="L10" s="109"/>
      <c r="M10" s="110"/>
      <c r="N10" s="109"/>
      <c r="O10" s="110"/>
      <c r="P10" s="109">
        <f t="shared" ref="P10:P17" si="1">$H10      +$J10      +$L10      +$N10</f>
        <v>814000</v>
      </c>
      <c r="Q10" s="110">
        <f t="shared" ref="Q10:Q17" si="2">$I10      +$K10      +$M10      +$O10</f>
        <v>969927</v>
      </c>
      <c r="R10" s="54">
        <f t="shared" ref="R10:R17" si="3">IF(($H10      =0),0,((($J10      -$H10      )/$H10      )*100))</f>
        <v>467.21311475409834</v>
      </c>
      <c r="S10" s="55">
        <f t="shared" ref="S10:S17" si="4">IF(($I10      =0),0,((($K10      -$I10      )/$I10      )*100))</f>
        <v>597.33571181954198</v>
      </c>
      <c r="T10" s="54">
        <f t="shared" ref="T10:T16" si="5">IF(($E10      =0),0,(($P10      /$E10      )*100))</f>
        <v>40.699999999999996</v>
      </c>
      <c r="U10" s="56">
        <f t="shared" ref="U10:U16" si="6">IF(($E10      =0),0,(($Q10      /$E10      )*100))</f>
        <v>48.49635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1000000</v>
      </c>
      <c r="C14" s="108"/>
      <c r="D14" s="108"/>
      <c r="E14" s="108">
        <f t="shared" si="0"/>
        <v>1000000</v>
      </c>
      <c r="F14" s="109">
        <v>1000000</v>
      </c>
      <c r="G14" s="110">
        <v>1000000</v>
      </c>
      <c r="H14" s="109"/>
      <c r="I14" s="110">
        <v>460932</v>
      </c>
      <c r="J14" s="109">
        <v>756000</v>
      </c>
      <c r="K14" s="110">
        <v>466135</v>
      </c>
      <c r="L14" s="109"/>
      <c r="M14" s="110"/>
      <c r="N14" s="109"/>
      <c r="O14" s="110"/>
      <c r="P14" s="109">
        <f t="shared" si="1"/>
        <v>756000</v>
      </c>
      <c r="Q14" s="110">
        <f t="shared" si="2"/>
        <v>927067</v>
      </c>
      <c r="R14" s="54">
        <f t="shared" si="3"/>
        <v>0</v>
      </c>
      <c r="S14" s="55">
        <f t="shared" si="4"/>
        <v>1.1287999097480756</v>
      </c>
      <c r="T14" s="54">
        <f t="shared" si="5"/>
        <v>75.599999999999994</v>
      </c>
      <c r="U14" s="56">
        <f t="shared" si="6"/>
        <v>92.706699999999998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2000000</v>
      </c>
      <c r="C15" s="108"/>
      <c r="D15" s="108"/>
      <c r="E15" s="108">
        <f t="shared" si="0"/>
        <v>2000000</v>
      </c>
      <c r="F15" s="109">
        <v>2000000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5000000</v>
      </c>
      <c r="C17" s="111">
        <f>SUM(C9:C16)</f>
        <v>0</v>
      </c>
      <c r="D17" s="111"/>
      <c r="E17" s="111">
        <f t="shared" si="0"/>
        <v>5000000</v>
      </c>
      <c r="F17" s="112">
        <f t="shared" ref="F17:O17" si="7">SUM(F9:F16)</f>
        <v>5000000</v>
      </c>
      <c r="G17" s="113">
        <f t="shared" si="7"/>
        <v>3000000</v>
      </c>
      <c r="H17" s="112">
        <f t="shared" si="7"/>
        <v>122000</v>
      </c>
      <c r="I17" s="113">
        <f t="shared" si="7"/>
        <v>582578</v>
      </c>
      <c r="J17" s="112">
        <f t="shared" si="7"/>
        <v>1448000</v>
      </c>
      <c r="K17" s="113">
        <f t="shared" si="7"/>
        <v>1314416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1570000</v>
      </c>
      <c r="Q17" s="113">
        <f t="shared" si="2"/>
        <v>1896994</v>
      </c>
      <c r="R17" s="58">
        <f t="shared" si="3"/>
        <v>1086.8852459016393</v>
      </c>
      <c r="S17" s="59">
        <f t="shared" si="4"/>
        <v>125.62060359299527</v>
      </c>
      <c r="T17" s="58">
        <f>IF((SUM($E9:$E14))=0,0,(P17/(SUM($E9:$E14))*100))</f>
        <v>52.333333333333329</v>
      </c>
      <c r="U17" s="60">
        <f>IF((SUM($E9:$E14))=0,0,(Q17/(SUM($E9:$E14))*100))</f>
        <v>63.233133333333335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2077000</v>
      </c>
      <c r="C34" s="108"/>
      <c r="D34" s="108"/>
      <c r="E34" s="108">
        <f>$B34      +$C34      +$D34</f>
        <v>2077000</v>
      </c>
      <c r="F34" s="109">
        <v>2077000</v>
      </c>
      <c r="G34" s="110">
        <v>1454000</v>
      </c>
      <c r="H34" s="109">
        <v>519000</v>
      </c>
      <c r="I34" s="110">
        <v>2077000</v>
      </c>
      <c r="J34" s="109"/>
      <c r="K34" s="110">
        <v>-206284</v>
      </c>
      <c r="L34" s="109"/>
      <c r="M34" s="110"/>
      <c r="N34" s="109"/>
      <c r="O34" s="110"/>
      <c r="P34" s="109">
        <f>$H34      +$J34      +$L34      +$N34</f>
        <v>519000</v>
      </c>
      <c r="Q34" s="110">
        <f>$I34      +$K34      +$M34      +$O34</f>
        <v>1870716</v>
      </c>
      <c r="R34" s="54">
        <f>IF(($H34      =0),0,((($J34      -$H34      )/$H34      )*100))</f>
        <v>-100</v>
      </c>
      <c r="S34" s="55">
        <f>IF(($I34      =0),0,((($K34      -$I34      )/$I34      )*100))</f>
        <v>-109.93182474723157</v>
      </c>
      <c r="T34" s="54">
        <f>IF(($E34      =0),0,(($P34      /$E34      )*100))</f>
        <v>24.987963408762639</v>
      </c>
      <c r="U34" s="56">
        <f>IF(($E34      =0),0,(($Q34      /$E34      )*100))</f>
        <v>90.068175252768413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2077000</v>
      </c>
      <c r="C35" s="111">
        <f>C34</f>
        <v>0</v>
      </c>
      <c r="D35" s="111"/>
      <c r="E35" s="111">
        <f>$B35      +$C35      +$D35</f>
        <v>2077000</v>
      </c>
      <c r="F35" s="112">
        <f t="shared" ref="F35:O35" si="17">F34</f>
        <v>2077000</v>
      </c>
      <c r="G35" s="113">
        <f t="shared" si="17"/>
        <v>1454000</v>
      </c>
      <c r="H35" s="112">
        <f t="shared" si="17"/>
        <v>519000</v>
      </c>
      <c r="I35" s="113">
        <f t="shared" si="17"/>
        <v>2077000</v>
      </c>
      <c r="J35" s="112">
        <f t="shared" si="17"/>
        <v>0</v>
      </c>
      <c r="K35" s="113">
        <f t="shared" si="17"/>
        <v>-206284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519000</v>
      </c>
      <c r="Q35" s="113">
        <f>$I35      +$K35      +$M35      +$O35</f>
        <v>1870716</v>
      </c>
      <c r="R35" s="58">
        <f>IF(($H35      =0),0,((($J35      -$H35      )/$H35      )*100))</f>
        <v>-100</v>
      </c>
      <c r="S35" s="59">
        <f>IF(($I35      =0),0,((($K35      -$I35      )/$I35      )*100))</f>
        <v>-109.93182474723157</v>
      </c>
      <c r="T35" s="58">
        <f>IF($E35   =0,0,($P35   /$E35   )*100)</f>
        <v>24.987963408762639</v>
      </c>
      <c r="U35" s="60">
        <f>IF($E35   =0,0,($Q35   /$E35   )*100)</f>
        <v>90.068175252768413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35209000</v>
      </c>
      <c r="C37" s="108"/>
      <c r="D37" s="108"/>
      <c r="E37" s="108">
        <f t="shared" ref="E37:E42" si="18">$B37      +$C37      +$D37</f>
        <v>35209000</v>
      </c>
      <c r="F37" s="109">
        <v>35209000</v>
      </c>
      <c r="G37" s="110">
        <v>22886000</v>
      </c>
      <c r="H37" s="109">
        <v>1484000</v>
      </c>
      <c r="I37" s="110">
        <v>1565334</v>
      </c>
      <c r="J37" s="109">
        <v>13168000</v>
      </c>
      <c r="K37" s="110">
        <v>15694206</v>
      </c>
      <c r="L37" s="109"/>
      <c r="M37" s="110"/>
      <c r="N37" s="109"/>
      <c r="O37" s="110"/>
      <c r="P37" s="109">
        <f t="shared" ref="P37:P42" si="19">$H37      +$J37      +$L37      +$N37</f>
        <v>14652000</v>
      </c>
      <c r="Q37" s="110">
        <f t="shared" ref="Q37:Q42" si="20">$I37      +$K37      +$M37      +$O37</f>
        <v>17259540</v>
      </c>
      <c r="R37" s="54">
        <f t="shared" ref="R37:R42" si="21">IF(($H37      =0),0,((($J37      -$H37      )/$H37      )*100))</f>
        <v>787.33153638814008</v>
      </c>
      <c r="S37" s="55">
        <f t="shared" ref="S37:S42" si="22">IF(($I37      =0),0,((($K37      -$I37      )/$I37      )*100))</f>
        <v>902.61068883701489</v>
      </c>
      <c r="T37" s="54">
        <f t="shared" ref="T37:T41" si="23">IF(($E37      =0),0,(($P37      /$E37      )*100))</f>
        <v>41.614359964781734</v>
      </c>
      <c r="U37" s="56">
        <f t="shared" ref="U37:U41" si="24">IF(($E37      =0),0,(($Q37      /$E37      )*100))</f>
        <v>49.02025050413247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2600000</v>
      </c>
      <c r="H40" s="109"/>
      <c r="I40" s="110"/>
      <c r="J40" s="109">
        <v>2600000</v>
      </c>
      <c r="K40" s="110"/>
      <c r="L40" s="109"/>
      <c r="M40" s="110"/>
      <c r="N40" s="109"/>
      <c r="O40" s="110"/>
      <c r="P40" s="109">
        <f t="shared" si="19"/>
        <v>2600000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65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39209000</v>
      </c>
      <c r="C42" s="111">
        <f>SUM(C37:C41)</f>
        <v>0</v>
      </c>
      <c r="D42" s="111"/>
      <c r="E42" s="111">
        <f t="shared" si="18"/>
        <v>39209000</v>
      </c>
      <c r="F42" s="112">
        <f t="shared" ref="F42:O42" si="25">SUM(F37:F41)</f>
        <v>39209000</v>
      </c>
      <c r="G42" s="113">
        <f t="shared" si="25"/>
        <v>25486000</v>
      </c>
      <c r="H42" s="112">
        <f t="shared" si="25"/>
        <v>1484000</v>
      </c>
      <c r="I42" s="113">
        <f t="shared" si="25"/>
        <v>1565334</v>
      </c>
      <c r="J42" s="112">
        <f t="shared" si="25"/>
        <v>15768000</v>
      </c>
      <c r="K42" s="113">
        <f t="shared" si="25"/>
        <v>15694206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17252000</v>
      </c>
      <c r="Q42" s="113">
        <f t="shared" si="20"/>
        <v>17259540</v>
      </c>
      <c r="R42" s="58">
        <f t="shared" si="21"/>
        <v>962.53369272237194</v>
      </c>
      <c r="S42" s="59">
        <f t="shared" si="22"/>
        <v>902.61068883701489</v>
      </c>
      <c r="T42" s="58">
        <f>IF((+$E37+$E40) =0,0,(P42   /(+$E37+$E40) )*100)</f>
        <v>44.000102017393964</v>
      </c>
      <c r="U42" s="60">
        <f>IF((+$E37+$E40) =0,0,(Q42   /(+$E37+$E40) )*100)</f>
        <v>44.019332296156492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55000000</v>
      </c>
      <c r="C46" s="108"/>
      <c r="D46" s="108"/>
      <c r="E46" s="108">
        <f t="shared" si="26"/>
        <v>55000000</v>
      </c>
      <c r="F46" s="109">
        <v>55000000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21886000</v>
      </c>
      <c r="C53" s="108"/>
      <c r="D53" s="108"/>
      <c r="E53" s="108">
        <f t="shared" si="26"/>
        <v>21886000</v>
      </c>
      <c r="F53" s="109">
        <v>21886000</v>
      </c>
      <c r="G53" s="110">
        <v>17886000</v>
      </c>
      <c r="H53" s="109">
        <v>697000</v>
      </c>
      <c r="I53" s="110">
        <v>749817</v>
      </c>
      <c r="J53" s="109">
        <v>8628000</v>
      </c>
      <c r="K53" s="110">
        <v>8363713</v>
      </c>
      <c r="L53" s="109"/>
      <c r="M53" s="110"/>
      <c r="N53" s="109"/>
      <c r="O53" s="110"/>
      <c r="P53" s="109">
        <f t="shared" si="27"/>
        <v>9325000</v>
      </c>
      <c r="Q53" s="110">
        <f t="shared" si="28"/>
        <v>9113530</v>
      </c>
      <c r="R53" s="54">
        <f t="shared" si="29"/>
        <v>1137.8766140602584</v>
      </c>
      <c r="S53" s="55">
        <f t="shared" si="30"/>
        <v>1015.4338992047393</v>
      </c>
      <c r="T53" s="54">
        <f t="shared" si="31"/>
        <v>42.607146120807819</v>
      </c>
      <c r="U53" s="56">
        <f t="shared" si="32"/>
        <v>41.640911998537874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76886000</v>
      </c>
      <c r="C55" s="111">
        <f>SUM(C44:C54)</f>
        <v>0</v>
      </c>
      <c r="D55" s="111"/>
      <c r="E55" s="111">
        <f t="shared" si="26"/>
        <v>76886000</v>
      </c>
      <c r="F55" s="112">
        <f t="shared" ref="F55:O55" si="33">SUM(F44:F54)</f>
        <v>76886000</v>
      </c>
      <c r="G55" s="113">
        <f t="shared" si="33"/>
        <v>17886000</v>
      </c>
      <c r="H55" s="112">
        <f t="shared" si="33"/>
        <v>697000</v>
      </c>
      <c r="I55" s="113">
        <f t="shared" si="33"/>
        <v>749817</v>
      </c>
      <c r="J55" s="112">
        <f t="shared" si="33"/>
        <v>8628000</v>
      </c>
      <c r="K55" s="113">
        <f t="shared" si="33"/>
        <v>8363713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9325000</v>
      </c>
      <c r="Q55" s="113">
        <f t="shared" si="28"/>
        <v>9113530</v>
      </c>
      <c r="R55" s="58">
        <f t="shared" si="29"/>
        <v>1137.8766140602584</v>
      </c>
      <c r="S55" s="59">
        <f t="shared" si="30"/>
        <v>1015.4338992047393</v>
      </c>
      <c r="T55" s="58">
        <f>IF((+$E45+$E47+$E49+$E50+$E53) =0,0,(P55   /(+$E45+$E47+$E49+$E50+$E53) )*100)</f>
        <v>42.607146120807819</v>
      </c>
      <c r="U55" s="60">
        <f>IF((+$E45+$E47+$E49+$E50+$E53) =0,0,(Q55   /(+$E45+$E47+$E49+$E50+$E53) )*100)</f>
        <v>41.640911998537874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123172000</v>
      </c>
      <c r="C69" s="120">
        <f>SUM(C9:C16,C19:C25,C28:C31,C34,C37:C41,C44:C54,C57:C60,C63:C67)</f>
        <v>0</v>
      </c>
      <c r="D69" s="120"/>
      <c r="E69" s="120">
        <f t="shared" si="35"/>
        <v>123172000</v>
      </c>
      <c r="F69" s="121">
        <f t="shared" ref="F69:O69" si="43">SUM(F9:F16,F19:F25,F28:F31,F34,F37:F41,F44:F54,F57:F60,F63:F67)</f>
        <v>123172000</v>
      </c>
      <c r="G69" s="122">
        <f t="shared" si="43"/>
        <v>47826000</v>
      </c>
      <c r="H69" s="121">
        <f t="shared" si="43"/>
        <v>2822000</v>
      </c>
      <c r="I69" s="122">
        <f t="shared" si="43"/>
        <v>4974729</v>
      </c>
      <c r="J69" s="121">
        <f t="shared" si="43"/>
        <v>25844000</v>
      </c>
      <c r="K69" s="122">
        <f t="shared" si="43"/>
        <v>25166051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28666000</v>
      </c>
      <c r="Q69" s="122">
        <f t="shared" si="37"/>
        <v>30140780</v>
      </c>
      <c r="R69" s="67">
        <f t="shared" si="38"/>
        <v>815.80439404677531</v>
      </c>
      <c r="S69" s="68">
        <f t="shared" si="39"/>
        <v>405.87782771684653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43.320437647343283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45.549144653327687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38050000</v>
      </c>
      <c r="C71" s="108"/>
      <c r="D71" s="108"/>
      <c r="E71" s="108">
        <f>$B71      +$C71      +$D71</f>
        <v>38050000</v>
      </c>
      <c r="F71" s="109">
        <v>38050000</v>
      </c>
      <c r="G71" s="110">
        <v>35644000</v>
      </c>
      <c r="H71" s="109">
        <v>10254000</v>
      </c>
      <c r="I71" s="110">
        <v>10359006</v>
      </c>
      <c r="J71" s="109">
        <v>13275000</v>
      </c>
      <c r="K71" s="110">
        <v>14210301</v>
      </c>
      <c r="L71" s="109"/>
      <c r="M71" s="110"/>
      <c r="N71" s="109"/>
      <c r="O71" s="110"/>
      <c r="P71" s="109">
        <f>$H71      +$J71      +$L71      +$N71</f>
        <v>23529000</v>
      </c>
      <c r="Q71" s="110">
        <f>$I71      +$K71      +$M71      +$O71</f>
        <v>24569307</v>
      </c>
      <c r="R71" s="54">
        <f>IF(($H71      =0),0,((($J71      -$H71      )/$H71      )*100))</f>
        <v>29.461673493270919</v>
      </c>
      <c r="S71" s="55">
        <f>IF(($I71      =0),0,((($K71      -$I71      )/$I71      )*100))</f>
        <v>37.17822926253735</v>
      </c>
      <c r="T71" s="54">
        <f>IF(($E71      =0),0,(($P71      /$E71      )*100))</f>
        <v>61.837056504599211</v>
      </c>
      <c r="U71" s="56">
        <f>IF(($E71      =0),0,(($Q71      /$E71      )*100))</f>
        <v>64.57110906701709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38050000</v>
      </c>
      <c r="C73" s="117">
        <f>SUM(C71:C72)</f>
        <v>0</v>
      </c>
      <c r="D73" s="117"/>
      <c r="E73" s="117">
        <f>$B73      +$C73      +$D73</f>
        <v>38050000</v>
      </c>
      <c r="F73" s="118">
        <f t="shared" ref="F73:O73" si="44">SUM(F71:F72)</f>
        <v>38050000</v>
      </c>
      <c r="G73" s="119">
        <f t="shared" si="44"/>
        <v>35644000</v>
      </c>
      <c r="H73" s="118">
        <f t="shared" si="44"/>
        <v>10254000</v>
      </c>
      <c r="I73" s="119">
        <f t="shared" si="44"/>
        <v>10359006</v>
      </c>
      <c r="J73" s="118">
        <f t="shared" si="44"/>
        <v>13275000</v>
      </c>
      <c r="K73" s="119">
        <f t="shared" si="44"/>
        <v>14210301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23529000</v>
      </c>
      <c r="Q73" s="119">
        <f>$I73      +$K73      +$M73      +$O73</f>
        <v>24569307</v>
      </c>
      <c r="R73" s="63">
        <f>IF(($H73      =0),0,((($J73      -$H73      )/$H73      )*100))</f>
        <v>29.461673493270919</v>
      </c>
      <c r="S73" s="64">
        <f>IF(($I73      =0),0,((($K73      -$I73      )/$I73      )*100))</f>
        <v>37.17822926253735</v>
      </c>
      <c r="T73" s="63">
        <f>IF(($E71      =0),0,(($P71      /$E71      )*100))</f>
        <v>61.837056504599211</v>
      </c>
      <c r="U73" s="65">
        <f>IF($E71   =0,0,($Q71   /$E71 )*100)</f>
        <v>64.57110906701709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38050000</v>
      </c>
      <c r="C74" s="120">
        <f>SUM(C71:C72)</f>
        <v>0</v>
      </c>
      <c r="D74" s="120"/>
      <c r="E74" s="120">
        <f>$B74      +$C74      +$D74</f>
        <v>38050000</v>
      </c>
      <c r="F74" s="121">
        <f t="shared" ref="F74:O74" si="45">SUM(F71:F72)</f>
        <v>38050000</v>
      </c>
      <c r="G74" s="122">
        <f t="shared" si="45"/>
        <v>35644000</v>
      </c>
      <c r="H74" s="121">
        <f t="shared" si="45"/>
        <v>10254000</v>
      </c>
      <c r="I74" s="122">
        <f t="shared" si="45"/>
        <v>10359006</v>
      </c>
      <c r="J74" s="121">
        <f t="shared" si="45"/>
        <v>13275000</v>
      </c>
      <c r="K74" s="122">
        <f t="shared" si="45"/>
        <v>14210301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23529000</v>
      </c>
      <c r="Q74" s="122">
        <f>$I74      +$K74      +$M74      +$O74</f>
        <v>24569307</v>
      </c>
      <c r="R74" s="67">
        <f>IF(($H74      =0),0,((($J74      -$H74      )/$H74      )*100))</f>
        <v>29.461673493270919</v>
      </c>
      <c r="S74" s="68">
        <f>IF(($I74      =0),0,((($K74      -$I74      )/$I74      )*100))</f>
        <v>37.17822926253735</v>
      </c>
      <c r="T74" s="67">
        <f>IF(($E71      =0),0,(($P71      /$E71      )*100))</f>
        <v>61.837056504599211</v>
      </c>
      <c r="U74" s="71">
        <f>IF($E71   =0,0,($Q71   /$E71 )*100)</f>
        <v>64.57110906701709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161222000</v>
      </c>
      <c r="C75" s="120">
        <f>SUM(C9:C16,C19:C25,C28:C31,C34,C37:C41,C44:C54,C57:C60,C63:C67,C71:C72)</f>
        <v>0</v>
      </c>
      <c r="D75" s="120"/>
      <c r="E75" s="120">
        <f>$B75      +$C75      +$D75</f>
        <v>161222000</v>
      </c>
      <c r="F75" s="121">
        <f t="shared" ref="F75:O75" si="46">SUM(F9:F16,F19:F25,F28:F31,F34,F37:F41,F44:F54,F57:F60,F63:F67,F71:F72)</f>
        <v>161222000</v>
      </c>
      <c r="G75" s="122">
        <f t="shared" si="46"/>
        <v>83470000</v>
      </c>
      <c r="H75" s="121">
        <f t="shared" si="46"/>
        <v>13076000</v>
      </c>
      <c r="I75" s="122">
        <f t="shared" si="46"/>
        <v>15333735</v>
      </c>
      <c r="J75" s="121">
        <f t="shared" si="46"/>
        <v>39119000</v>
      </c>
      <c r="K75" s="122">
        <f t="shared" si="46"/>
        <v>39376352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52195000</v>
      </c>
      <c r="Q75" s="122">
        <f>$I75      +$K75      +$M75      +$O75</f>
        <v>54710087</v>
      </c>
      <c r="R75" s="67">
        <f>IF(($H75      =0),0,((($J75      -$H75      )/$H75      )*100))</f>
        <v>199.16641174671153</v>
      </c>
      <c r="S75" s="68">
        <f>IF(($I75      =0),0,((($K75      -$I75      )/$I75      )*100))</f>
        <v>156.79556872477579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50.080597186774391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52.493798814069969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125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126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127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128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129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132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133</v>
      </c>
    </row>
    <row r="118" spans="1:23" x14ac:dyDescent="0.25">
      <c r="A118" s="35" t="s">
        <v>134</v>
      </c>
    </row>
    <row r="119" spans="1:23" ht="13" x14ac:dyDescent="0.3">
      <c r="A119" s="35" t="s">
        <v>135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136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137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138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NXe9V+W3FfY54s7YhcDSYaVHhKZGLLs+XE1TWXQy/U8JRCsn7visqliwoU5URw6b+3Y/yaRyQ5b4CaXr6s5Xkg==" saltValue="K2esrzPEOYgKcPiTDqkE7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>
        <v>70000</v>
      </c>
      <c r="I10" s="110">
        <v>55112</v>
      </c>
      <c r="J10" s="109">
        <v>1071000</v>
      </c>
      <c r="K10" s="110">
        <v>1001288</v>
      </c>
      <c r="L10" s="109"/>
      <c r="M10" s="110"/>
      <c r="N10" s="109"/>
      <c r="O10" s="110"/>
      <c r="P10" s="109">
        <f t="shared" ref="P10:P17" si="1">$H10      +$J10      +$L10      +$N10</f>
        <v>1141000</v>
      </c>
      <c r="Q10" s="110">
        <f t="shared" ref="Q10:Q17" si="2">$I10      +$K10      +$M10      +$O10</f>
        <v>1056400</v>
      </c>
      <c r="R10" s="54">
        <f t="shared" ref="R10:R17" si="3">IF(($H10      =0),0,((($J10      -$H10      )/$H10      )*100))</f>
        <v>1430</v>
      </c>
      <c r="S10" s="55">
        <f t="shared" ref="S10:S17" si="4">IF(($I10      =0),0,((($K10      -$I10      )/$I10      )*100))</f>
        <v>1716.8239221948036</v>
      </c>
      <c r="T10" s="54">
        <f t="shared" ref="T10:T16" si="5">IF(($E10      =0),0,(($P10      /$E10      )*100))</f>
        <v>57.05</v>
      </c>
      <c r="U10" s="56">
        <f t="shared" ref="U10:U16" si="6">IF(($E10      =0),0,(($Q10      /$E10      )*100))</f>
        <v>52.82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14294000</v>
      </c>
      <c r="C14" s="108"/>
      <c r="D14" s="108"/>
      <c r="E14" s="108">
        <f t="shared" si="0"/>
        <v>14294000</v>
      </c>
      <c r="F14" s="109">
        <v>14294000</v>
      </c>
      <c r="G14" s="110">
        <v>14294000</v>
      </c>
      <c r="H14" s="109"/>
      <c r="I14" s="110"/>
      <c r="J14" s="109">
        <v>12808000</v>
      </c>
      <c r="K14" s="110">
        <v>5045051</v>
      </c>
      <c r="L14" s="109"/>
      <c r="M14" s="110"/>
      <c r="N14" s="109"/>
      <c r="O14" s="110"/>
      <c r="P14" s="109">
        <f t="shared" si="1"/>
        <v>12808000</v>
      </c>
      <c r="Q14" s="110">
        <f t="shared" si="2"/>
        <v>5045051</v>
      </c>
      <c r="R14" s="54">
        <f t="shared" si="3"/>
        <v>0</v>
      </c>
      <c r="S14" s="55">
        <f t="shared" si="4"/>
        <v>0</v>
      </c>
      <c r="T14" s="54">
        <f t="shared" si="5"/>
        <v>89.604029662795583</v>
      </c>
      <c r="U14" s="56">
        <f t="shared" si="6"/>
        <v>35.294885966139638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1000000</v>
      </c>
      <c r="C15" s="108"/>
      <c r="D15" s="108"/>
      <c r="E15" s="108">
        <f t="shared" si="0"/>
        <v>1000000</v>
      </c>
      <c r="F15" s="109">
        <v>1000000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17294000</v>
      </c>
      <c r="C17" s="111">
        <f>SUM(C9:C16)</f>
        <v>0</v>
      </c>
      <c r="D17" s="111"/>
      <c r="E17" s="111">
        <f t="shared" si="0"/>
        <v>17294000</v>
      </c>
      <c r="F17" s="112">
        <f t="shared" ref="F17:O17" si="7">SUM(F9:F16)</f>
        <v>17294000</v>
      </c>
      <c r="G17" s="113">
        <f t="shared" si="7"/>
        <v>16294000</v>
      </c>
      <c r="H17" s="112">
        <f t="shared" si="7"/>
        <v>70000</v>
      </c>
      <c r="I17" s="113">
        <f t="shared" si="7"/>
        <v>55112</v>
      </c>
      <c r="J17" s="112">
        <f t="shared" si="7"/>
        <v>13879000</v>
      </c>
      <c r="K17" s="113">
        <f t="shared" si="7"/>
        <v>6046339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13949000</v>
      </c>
      <c r="Q17" s="113">
        <f t="shared" si="2"/>
        <v>6101451</v>
      </c>
      <c r="R17" s="58">
        <f t="shared" si="3"/>
        <v>19727.142857142859</v>
      </c>
      <c r="S17" s="59">
        <f t="shared" si="4"/>
        <v>10871.002685440557</v>
      </c>
      <c r="T17" s="58">
        <f>IF((SUM($E9:$E14))=0,0,(P17/(SUM($E9:$E14))*100))</f>
        <v>85.608199337179329</v>
      </c>
      <c r="U17" s="60">
        <f>IF((SUM($E9:$E14))=0,0,(Q17/(SUM($E9:$E14))*100))</f>
        <v>37.445998527065179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1332000</v>
      </c>
      <c r="C34" s="108"/>
      <c r="D34" s="108"/>
      <c r="E34" s="108">
        <f>$B34      +$C34      +$D34</f>
        <v>1332000</v>
      </c>
      <c r="F34" s="109">
        <v>1332000</v>
      </c>
      <c r="G34" s="110">
        <v>330000</v>
      </c>
      <c r="H34" s="109"/>
      <c r="I34" s="110">
        <v>104345</v>
      </c>
      <c r="J34" s="109">
        <v>330000</v>
      </c>
      <c r="K34" s="110">
        <v>356517</v>
      </c>
      <c r="L34" s="109"/>
      <c r="M34" s="110"/>
      <c r="N34" s="109"/>
      <c r="O34" s="110"/>
      <c r="P34" s="109">
        <f>$H34      +$J34      +$L34      +$N34</f>
        <v>330000</v>
      </c>
      <c r="Q34" s="110">
        <f>$I34      +$K34      +$M34      +$O34</f>
        <v>460862</v>
      </c>
      <c r="R34" s="54">
        <f>IF(($H34      =0),0,((($J34      -$H34      )/$H34      )*100))</f>
        <v>0</v>
      </c>
      <c r="S34" s="55">
        <f>IF(($I34      =0),0,((($K34      -$I34      )/$I34      )*100))</f>
        <v>241.67137859983708</v>
      </c>
      <c r="T34" s="54">
        <f>IF(($E34      =0),0,(($P34      /$E34      )*100))</f>
        <v>24.774774774774773</v>
      </c>
      <c r="U34" s="56">
        <f>IF(($E34      =0),0,(($Q34      /$E34      )*100))</f>
        <v>34.599249249249247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1332000</v>
      </c>
      <c r="C35" s="111">
        <f>C34</f>
        <v>0</v>
      </c>
      <c r="D35" s="111"/>
      <c r="E35" s="111">
        <f>$B35      +$C35      +$D35</f>
        <v>1332000</v>
      </c>
      <c r="F35" s="112">
        <f t="shared" ref="F35:O35" si="17">F34</f>
        <v>1332000</v>
      </c>
      <c r="G35" s="113">
        <f t="shared" si="17"/>
        <v>330000</v>
      </c>
      <c r="H35" s="112">
        <f t="shared" si="17"/>
        <v>0</v>
      </c>
      <c r="I35" s="113">
        <f t="shared" si="17"/>
        <v>104345</v>
      </c>
      <c r="J35" s="112">
        <f t="shared" si="17"/>
        <v>330000</v>
      </c>
      <c r="K35" s="113">
        <f t="shared" si="17"/>
        <v>356517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330000</v>
      </c>
      <c r="Q35" s="113">
        <f>$I35      +$K35      +$M35      +$O35</f>
        <v>460862</v>
      </c>
      <c r="R35" s="58">
        <f>IF(($H35      =0),0,((($J35      -$H35      )/$H35      )*100))</f>
        <v>0</v>
      </c>
      <c r="S35" s="59">
        <f>IF(($I35      =0),0,((($K35      -$I35      )/$I35      )*100))</f>
        <v>241.67137859983708</v>
      </c>
      <c r="T35" s="58">
        <f>IF($E35   =0,0,($P35   /$E35   )*100)</f>
        <v>24.774774774774773</v>
      </c>
      <c r="U35" s="60">
        <f>IF($E35   =0,0,($Q35   /$E35   )*100)</f>
        <v>34.599249249249247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21000000</v>
      </c>
      <c r="C37" s="108"/>
      <c r="D37" s="108"/>
      <c r="E37" s="108">
        <f t="shared" ref="E37:E42" si="18">$B37      +$C37      +$D37</f>
        <v>21000000</v>
      </c>
      <c r="F37" s="109">
        <v>21000000</v>
      </c>
      <c r="G37" s="110">
        <v>13650000</v>
      </c>
      <c r="H37" s="109"/>
      <c r="I37" s="110"/>
      <c r="J37" s="109">
        <v>9297000</v>
      </c>
      <c r="K37" s="110">
        <v>9297266</v>
      </c>
      <c r="L37" s="109"/>
      <c r="M37" s="110"/>
      <c r="N37" s="109"/>
      <c r="O37" s="110"/>
      <c r="P37" s="109">
        <f t="shared" ref="P37:P42" si="19">$H37      +$J37      +$L37      +$N37</f>
        <v>9297000</v>
      </c>
      <c r="Q37" s="110">
        <f t="shared" ref="Q37:Q42" si="20">$I37      +$K37      +$M37      +$O37</f>
        <v>9297266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44.271428571428572</v>
      </c>
      <c r="U37" s="56">
        <f t="shared" ref="U37:U41" si="24">IF(($E37      =0),0,(($Q37      /$E37      )*100))</f>
        <v>44.272695238095238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21000000</v>
      </c>
      <c r="C42" s="111">
        <f>SUM(C37:C41)</f>
        <v>0</v>
      </c>
      <c r="D42" s="111"/>
      <c r="E42" s="111">
        <f t="shared" si="18"/>
        <v>21000000</v>
      </c>
      <c r="F42" s="112">
        <f t="shared" ref="F42:O42" si="25">SUM(F37:F41)</f>
        <v>21000000</v>
      </c>
      <c r="G42" s="113">
        <f t="shared" si="25"/>
        <v>13650000</v>
      </c>
      <c r="H42" s="112">
        <f t="shared" si="25"/>
        <v>0</v>
      </c>
      <c r="I42" s="113">
        <f t="shared" si="25"/>
        <v>0</v>
      </c>
      <c r="J42" s="112">
        <f t="shared" si="25"/>
        <v>9297000</v>
      </c>
      <c r="K42" s="113">
        <f t="shared" si="25"/>
        <v>9297266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9297000</v>
      </c>
      <c r="Q42" s="113">
        <f t="shared" si="20"/>
        <v>9297266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44.271428571428572</v>
      </c>
      <c r="U42" s="60">
        <f>IF((+$E37+$E40) =0,0,(Q42   /(+$E37+$E40) )*100)</f>
        <v>44.272695238095238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32675000</v>
      </c>
      <c r="C53" s="108"/>
      <c r="D53" s="108"/>
      <c r="E53" s="108">
        <f t="shared" si="26"/>
        <v>32675000</v>
      </c>
      <c r="F53" s="109">
        <v>32675000</v>
      </c>
      <c r="G53" s="110">
        <v>27675000</v>
      </c>
      <c r="H53" s="109">
        <v>3470000</v>
      </c>
      <c r="I53" s="110">
        <v>1436407</v>
      </c>
      <c r="J53" s="109">
        <v>10650000</v>
      </c>
      <c r="K53" s="110">
        <v>11975958</v>
      </c>
      <c r="L53" s="109"/>
      <c r="M53" s="110"/>
      <c r="N53" s="109"/>
      <c r="O53" s="110"/>
      <c r="P53" s="109">
        <f t="shared" si="27"/>
        <v>14120000</v>
      </c>
      <c r="Q53" s="110">
        <f t="shared" si="28"/>
        <v>13412365</v>
      </c>
      <c r="R53" s="54">
        <f t="shared" si="29"/>
        <v>206.91642651296829</v>
      </c>
      <c r="S53" s="55">
        <f t="shared" si="30"/>
        <v>733.74405722055099</v>
      </c>
      <c r="T53" s="54">
        <f t="shared" si="31"/>
        <v>43.213465952563126</v>
      </c>
      <c r="U53" s="56">
        <f t="shared" si="32"/>
        <v>41.047788829380259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32675000</v>
      </c>
      <c r="C55" s="111">
        <f>SUM(C44:C54)</f>
        <v>0</v>
      </c>
      <c r="D55" s="111"/>
      <c r="E55" s="111">
        <f t="shared" si="26"/>
        <v>32675000</v>
      </c>
      <c r="F55" s="112">
        <f t="shared" ref="F55:O55" si="33">SUM(F44:F54)</f>
        <v>32675000</v>
      </c>
      <c r="G55" s="113">
        <f t="shared" si="33"/>
        <v>27675000</v>
      </c>
      <c r="H55" s="112">
        <f t="shared" si="33"/>
        <v>3470000</v>
      </c>
      <c r="I55" s="113">
        <f t="shared" si="33"/>
        <v>1436407</v>
      </c>
      <c r="J55" s="112">
        <f t="shared" si="33"/>
        <v>10650000</v>
      </c>
      <c r="K55" s="113">
        <f t="shared" si="33"/>
        <v>11975958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14120000</v>
      </c>
      <c r="Q55" s="113">
        <f t="shared" si="28"/>
        <v>13412365</v>
      </c>
      <c r="R55" s="58">
        <f t="shared" si="29"/>
        <v>206.91642651296829</v>
      </c>
      <c r="S55" s="59">
        <f t="shared" si="30"/>
        <v>733.74405722055099</v>
      </c>
      <c r="T55" s="58">
        <f>IF((+$E45+$E47+$E49+$E50+$E53) =0,0,(P55   /(+$E45+$E47+$E49+$E50+$E53) )*100)</f>
        <v>43.213465952563126</v>
      </c>
      <c r="U55" s="60">
        <f>IF((+$E45+$E47+$E49+$E50+$E53) =0,0,(Q55   /(+$E45+$E47+$E49+$E50+$E53) )*100)</f>
        <v>41.047788829380259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72301000</v>
      </c>
      <c r="C69" s="120">
        <f>SUM(C9:C16,C19:C25,C28:C31,C34,C37:C41,C44:C54,C57:C60,C63:C67)</f>
        <v>0</v>
      </c>
      <c r="D69" s="120"/>
      <c r="E69" s="120">
        <f t="shared" si="35"/>
        <v>72301000</v>
      </c>
      <c r="F69" s="121">
        <f t="shared" ref="F69:O69" si="43">SUM(F9:F16,F19:F25,F28:F31,F34,F37:F41,F44:F54,F57:F60,F63:F67)</f>
        <v>72301000</v>
      </c>
      <c r="G69" s="122">
        <f t="shared" si="43"/>
        <v>57949000</v>
      </c>
      <c r="H69" s="121">
        <f t="shared" si="43"/>
        <v>3540000</v>
      </c>
      <c r="I69" s="122">
        <f t="shared" si="43"/>
        <v>1595864</v>
      </c>
      <c r="J69" s="121">
        <f t="shared" si="43"/>
        <v>34156000</v>
      </c>
      <c r="K69" s="122">
        <f t="shared" si="43"/>
        <v>27676080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37696000</v>
      </c>
      <c r="Q69" s="122">
        <f t="shared" si="37"/>
        <v>29271944</v>
      </c>
      <c r="R69" s="67">
        <f t="shared" si="38"/>
        <v>864.85875706214688</v>
      </c>
      <c r="S69" s="68">
        <f t="shared" si="39"/>
        <v>1634.2380052435544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52.868823719162428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41.054044122803326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31704000</v>
      </c>
      <c r="C71" s="108"/>
      <c r="D71" s="108"/>
      <c r="E71" s="108">
        <f>$B71      +$C71      +$D71</f>
        <v>31704000</v>
      </c>
      <c r="F71" s="109">
        <v>31704000</v>
      </c>
      <c r="G71" s="110">
        <v>27899000</v>
      </c>
      <c r="H71" s="109">
        <v>18260000</v>
      </c>
      <c r="I71" s="110">
        <v>16879799</v>
      </c>
      <c r="J71" s="109">
        <v>9639000</v>
      </c>
      <c r="K71" s="110">
        <v>10502558</v>
      </c>
      <c r="L71" s="109"/>
      <c r="M71" s="110"/>
      <c r="N71" s="109"/>
      <c r="O71" s="110"/>
      <c r="P71" s="109">
        <f>$H71      +$J71      +$L71      +$N71</f>
        <v>27899000</v>
      </c>
      <c r="Q71" s="110">
        <f>$I71      +$K71      +$M71      +$O71</f>
        <v>27382357</v>
      </c>
      <c r="R71" s="54">
        <f>IF(($H71      =0),0,((($J71      -$H71      )/$H71      )*100))</f>
        <v>-47.212486308871846</v>
      </c>
      <c r="S71" s="55">
        <f>IF(($I71      =0),0,((($K71      -$I71      )/$I71      )*100))</f>
        <v>-37.780313616293654</v>
      </c>
      <c r="T71" s="54">
        <f>IF(($E71      =0),0,(($P71      /$E71      )*100))</f>
        <v>87.998359828412816</v>
      </c>
      <c r="U71" s="56">
        <f>IF(($E71      =0),0,(($Q71      /$E71      )*100))</f>
        <v>86.368776810497096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31704000</v>
      </c>
      <c r="C73" s="117">
        <f>SUM(C71:C72)</f>
        <v>0</v>
      </c>
      <c r="D73" s="117"/>
      <c r="E73" s="117">
        <f>$B73      +$C73      +$D73</f>
        <v>31704000</v>
      </c>
      <c r="F73" s="118">
        <f t="shared" ref="F73:O73" si="44">SUM(F71:F72)</f>
        <v>31704000</v>
      </c>
      <c r="G73" s="119">
        <f t="shared" si="44"/>
        <v>27899000</v>
      </c>
      <c r="H73" s="118">
        <f t="shared" si="44"/>
        <v>18260000</v>
      </c>
      <c r="I73" s="119">
        <f t="shared" si="44"/>
        <v>16879799</v>
      </c>
      <c r="J73" s="118">
        <f t="shared" si="44"/>
        <v>9639000</v>
      </c>
      <c r="K73" s="119">
        <f t="shared" si="44"/>
        <v>10502558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27899000</v>
      </c>
      <c r="Q73" s="119">
        <f>$I73      +$K73      +$M73      +$O73</f>
        <v>27382357</v>
      </c>
      <c r="R73" s="63">
        <f>IF(($H73      =0),0,((($J73      -$H73      )/$H73      )*100))</f>
        <v>-47.212486308871846</v>
      </c>
      <c r="S73" s="64">
        <f>IF(($I73      =0),0,((($K73      -$I73      )/$I73      )*100))</f>
        <v>-37.780313616293654</v>
      </c>
      <c r="T73" s="63">
        <f>IF(($E71      =0),0,(($P71      /$E71      )*100))</f>
        <v>87.998359828412816</v>
      </c>
      <c r="U73" s="65">
        <f>IF($E71   =0,0,($Q71   /$E71 )*100)</f>
        <v>86.368776810497096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31704000</v>
      </c>
      <c r="C74" s="120">
        <f>SUM(C71:C72)</f>
        <v>0</v>
      </c>
      <c r="D74" s="120"/>
      <c r="E74" s="120">
        <f>$B74      +$C74      +$D74</f>
        <v>31704000</v>
      </c>
      <c r="F74" s="121">
        <f t="shared" ref="F74:O74" si="45">SUM(F71:F72)</f>
        <v>31704000</v>
      </c>
      <c r="G74" s="122">
        <f t="shared" si="45"/>
        <v>27899000</v>
      </c>
      <c r="H74" s="121">
        <f t="shared" si="45"/>
        <v>18260000</v>
      </c>
      <c r="I74" s="122">
        <f t="shared" si="45"/>
        <v>16879799</v>
      </c>
      <c r="J74" s="121">
        <f t="shared" si="45"/>
        <v>9639000</v>
      </c>
      <c r="K74" s="122">
        <f t="shared" si="45"/>
        <v>10502558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27899000</v>
      </c>
      <c r="Q74" s="122">
        <f>$I74      +$K74      +$M74      +$O74</f>
        <v>27382357</v>
      </c>
      <c r="R74" s="67">
        <f>IF(($H74      =0),0,((($J74      -$H74      )/$H74      )*100))</f>
        <v>-47.212486308871846</v>
      </c>
      <c r="S74" s="68">
        <f>IF(($I74      =0),0,((($K74      -$I74      )/$I74      )*100))</f>
        <v>-37.780313616293654</v>
      </c>
      <c r="T74" s="67">
        <f>IF(($E71      =0),0,(($P71      /$E71      )*100))</f>
        <v>87.998359828412816</v>
      </c>
      <c r="U74" s="71">
        <f>IF($E71   =0,0,($Q71   /$E71 )*100)</f>
        <v>86.368776810497096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104005000</v>
      </c>
      <c r="C75" s="120">
        <f>SUM(C9:C16,C19:C25,C28:C31,C34,C37:C41,C44:C54,C57:C60,C63:C67,C71:C72)</f>
        <v>0</v>
      </c>
      <c r="D75" s="120"/>
      <c r="E75" s="120">
        <f>$B75      +$C75      +$D75</f>
        <v>104005000</v>
      </c>
      <c r="F75" s="121">
        <f t="shared" ref="F75:O75" si="46">SUM(F9:F16,F19:F25,F28:F31,F34,F37:F41,F44:F54,F57:F60,F63:F67,F71:F72)</f>
        <v>104005000</v>
      </c>
      <c r="G75" s="122">
        <f t="shared" si="46"/>
        <v>85848000</v>
      </c>
      <c r="H75" s="121">
        <f t="shared" si="46"/>
        <v>21800000</v>
      </c>
      <c r="I75" s="122">
        <f t="shared" si="46"/>
        <v>18475663</v>
      </c>
      <c r="J75" s="121">
        <f t="shared" si="46"/>
        <v>43795000</v>
      </c>
      <c r="K75" s="122">
        <f t="shared" si="46"/>
        <v>38178638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65595000</v>
      </c>
      <c r="Q75" s="122">
        <f>$I75      +$K75      +$M75      +$O75</f>
        <v>56654301</v>
      </c>
      <c r="R75" s="67">
        <f>IF(($H75      =0),0,((($J75      -$H75      )/$H75      )*100))</f>
        <v>100.89449541284404</v>
      </c>
      <c r="S75" s="68">
        <f>IF(($I75      =0),0,((($K75      -$I75      )/$I75      )*100))</f>
        <v>106.64285768797579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63.681374690548999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55.001505752147949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125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126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127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128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129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132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133</v>
      </c>
    </row>
    <row r="118" spans="1:23" x14ac:dyDescent="0.25">
      <c r="A118" s="35" t="s">
        <v>134</v>
      </c>
    </row>
    <row r="119" spans="1:23" ht="13" x14ac:dyDescent="0.3">
      <c r="A119" s="35" t="s">
        <v>135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136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137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138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8cDnV+5TPuCsYHzPPinLvTLNPFk6rY8qkEe771ZzaufBnexAet6WYeVsIyU299TFbIwxG4dju8S/7+Gp626lrQ==" saltValue="O1kxXsUpB3V9waH6CQ1lZ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1500000</v>
      </c>
      <c r="C10" s="108"/>
      <c r="D10" s="108"/>
      <c r="E10" s="108">
        <f t="shared" ref="E10:E17" si="0">$B10      +$C10      +$D10</f>
        <v>1500000</v>
      </c>
      <c r="F10" s="109">
        <v>1500000</v>
      </c>
      <c r="G10" s="110">
        <v>1500000</v>
      </c>
      <c r="H10" s="109">
        <v>169000</v>
      </c>
      <c r="I10" s="110">
        <v>169946</v>
      </c>
      <c r="J10" s="109">
        <v>42000</v>
      </c>
      <c r="K10" s="110">
        <v>366622</v>
      </c>
      <c r="L10" s="109"/>
      <c r="M10" s="110"/>
      <c r="N10" s="109"/>
      <c r="O10" s="110"/>
      <c r="P10" s="109">
        <f t="shared" ref="P10:P17" si="1">$H10      +$J10      +$L10      +$N10</f>
        <v>211000</v>
      </c>
      <c r="Q10" s="110">
        <f t="shared" ref="Q10:Q17" si="2">$I10      +$K10      +$M10      +$O10</f>
        <v>536568</v>
      </c>
      <c r="R10" s="54">
        <f t="shared" ref="R10:R17" si="3">IF(($H10      =0),0,((($J10      -$H10      )/$H10      )*100))</f>
        <v>-75.147928994082832</v>
      </c>
      <c r="S10" s="55">
        <f t="shared" ref="S10:S17" si="4">IF(($I10      =0),0,((($K10      -$I10      )/$I10      )*100))</f>
        <v>115.72852553163946</v>
      </c>
      <c r="T10" s="54">
        <f t="shared" ref="T10:T16" si="5">IF(($E10      =0),0,(($P10      /$E10      )*100))</f>
        <v>14.066666666666666</v>
      </c>
      <c r="U10" s="56">
        <f t="shared" ref="U10:U16" si="6">IF(($E10      =0),0,(($Q10      /$E10      )*100))</f>
        <v>35.7712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1500000</v>
      </c>
      <c r="C17" s="111">
        <f>SUM(C9:C16)</f>
        <v>0</v>
      </c>
      <c r="D17" s="111"/>
      <c r="E17" s="111">
        <f t="shared" si="0"/>
        <v>1500000</v>
      </c>
      <c r="F17" s="112">
        <f t="shared" ref="F17:O17" si="7">SUM(F9:F16)</f>
        <v>1500000</v>
      </c>
      <c r="G17" s="113">
        <f t="shared" si="7"/>
        <v>1500000</v>
      </c>
      <c r="H17" s="112">
        <f t="shared" si="7"/>
        <v>169000</v>
      </c>
      <c r="I17" s="113">
        <f t="shared" si="7"/>
        <v>169946</v>
      </c>
      <c r="J17" s="112">
        <f t="shared" si="7"/>
        <v>42000</v>
      </c>
      <c r="K17" s="113">
        <f t="shared" si="7"/>
        <v>366622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211000</v>
      </c>
      <c r="Q17" s="113">
        <f t="shared" si="2"/>
        <v>536568</v>
      </c>
      <c r="R17" s="58">
        <f t="shared" si="3"/>
        <v>-75.147928994082832</v>
      </c>
      <c r="S17" s="59">
        <f t="shared" si="4"/>
        <v>115.72852553163946</v>
      </c>
      <c r="T17" s="58">
        <f>IF((SUM($E9:$E14))=0,0,(P17/(SUM($E9:$E14))*100))</f>
        <v>14.066666666666666</v>
      </c>
      <c r="U17" s="60">
        <f>IF((SUM($E9:$E14))=0,0,(Q17/(SUM($E9:$E14))*100))</f>
        <v>35.7712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2856000</v>
      </c>
      <c r="C31" s="108"/>
      <c r="D31" s="108"/>
      <c r="E31" s="108">
        <f>$B31      +$C31      +$D31</f>
        <v>2856000</v>
      </c>
      <c r="F31" s="109">
        <v>2856000</v>
      </c>
      <c r="G31" s="110">
        <v>1999000</v>
      </c>
      <c r="H31" s="109">
        <v>329000</v>
      </c>
      <c r="I31" s="110">
        <v>329073</v>
      </c>
      <c r="J31" s="109">
        <v>1041000</v>
      </c>
      <c r="K31" s="110">
        <v>1040656</v>
      </c>
      <c r="L31" s="109"/>
      <c r="M31" s="110"/>
      <c r="N31" s="109"/>
      <c r="O31" s="110"/>
      <c r="P31" s="109">
        <f>$H31      +$J31      +$L31      +$N31</f>
        <v>1370000</v>
      </c>
      <c r="Q31" s="110">
        <f>$I31      +$K31      +$M31      +$O31</f>
        <v>1369729</v>
      </c>
      <c r="R31" s="54">
        <f>IF(($H31      =0),0,((($J31      -$H31      )/$H31      )*100))</f>
        <v>216.41337386018239</v>
      </c>
      <c r="S31" s="55">
        <f>IF(($I31      =0),0,((($K31      -$I31      )/$I31      )*100))</f>
        <v>216.23864613626762</v>
      </c>
      <c r="T31" s="54">
        <f>IF(($E31      =0),0,(($P31      /$E31      )*100))</f>
        <v>47.969187675070032</v>
      </c>
      <c r="U31" s="56">
        <f>IF(($E31      =0),0,(($Q31      /$E31      )*100))</f>
        <v>47.959698879551823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2856000</v>
      </c>
      <c r="C32" s="111">
        <f>SUM(C28:C31)</f>
        <v>0</v>
      </c>
      <c r="D32" s="111"/>
      <c r="E32" s="111">
        <f>$B32      +$C32      +$D32</f>
        <v>2856000</v>
      </c>
      <c r="F32" s="112">
        <f t="shared" ref="F32:O32" si="16">SUM(F28:F31)</f>
        <v>2856000</v>
      </c>
      <c r="G32" s="113">
        <f t="shared" si="16"/>
        <v>1999000</v>
      </c>
      <c r="H32" s="112">
        <f t="shared" si="16"/>
        <v>329000</v>
      </c>
      <c r="I32" s="113">
        <f t="shared" si="16"/>
        <v>329073</v>
      </c>
      <c r="J32" s="112">
        <f t="shared" si="16"/>
        <v>1041000</v>
      </c>
      <c r="K32" s="113">
        <f t="shared" si="16"/>
        <v>1040656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1370000</v>
      </c>
      <c r="Q32" s="113">
        <f>$I32      +$K32      +$M32      +$O32</f>
        <v>1369729</v>
      </c>
      <c r="R32" s="58">
        <f>IF(($H32      =0),0,((($J32      -$H32      )/$H32      )*100))</f>
        <v>216.41337386018239</v>
      </c>
      <c r="S32" s="59">
        <f>IF(($I32      =0),0,((($K32      -$I32      )/$I32      )*100))</f>
        <v>216.23864613626762</v>
      </c>
      <c r="T32" s="58">
        <f>IF($E32   =0,0,($P32   /$E32   )*100)</f>
        <v>47.969187675070032</v>
      </c>
      <c r="U32" s="60">
        <f>IF($E32   =0,0,($Q32   /$E32   )*100)</f>
        <v>47.959698879551823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1884000</v>
      </c>
      <c r="C34" s="108"/>
      <c r="D34" s="108"/>
      <c r="E34" s="108">
        <f>$B34      +$C34      +$D34</f>
        <v>1884000</v>
      </c>
      <c r="F34" s="109">
        <v>1884000</v>
      </c>
      <c r="G34" s="110">
        <v>1318000</v>
      </c>
      <c r="H34" s="109">
        <v>111000</v>
      </c>
      <c r="I34" s="110">
        <v>230300</v>
      </c>
      <c r="J34" s="109">
        <v>474000</v>
      </c>
      <c r="K34" s="110">
        <v>472987</v>
      </c>
      <c r="L34" s="109"/>
      <c r="M34" s="110"/>
      <c r="N34" s="109"/>
      <c r="O34" s="110"/>
      <c r="P34" s="109">
        <f>$H34      +$J34      +$L34      +$N34</f>
        <v>585000</v>
      </c>
      <c r="Q34" s="110">
        <f>$I34      +$K34      +$M34      +$O34</f>
        <v>703287</v>
      </c>
      <c r="R34" s="54">
        <f>IF(($H34      =0),0,((($J34      -$H34      )/$H34      )*100))</f>
        <v>327.02702702702703</v>
      </c>
      <c r="S34" s="55">
        <f>IF(($I34      =0),0,((($K34      -$I34      )/$I34      )*100))</f>
        <v>105.37863656100738</v>
      </c>
      <c r="T34" s="54">
        <f>IF(($E34      =0),0,(($P34      /$E34      )*100))</f>
        <v>31.050955414012737</v>
      </c>
      <c r="U34" s="56">
        <f>IF(($E34      =0),0,(($Q34      /$E34      )*100))</f>
        <v>37.32945859872612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1884000</v>
      </c>
      <c r="C35" s="111">
        <f>C34</f>
        <v>0</v>
      </c>
      <c r="D35" s="111"/>
      <c r="E35" s="111">
        <f>$B35      +$C35      +$D35</f>
        <v>1884000</v>
      </c>
      <c r="F35" s="112">
        <f t="shared" ref="F35:O35" si="17">F34</f>
        <v>1884000</v>
      </c>
      <c r="G35" s="113">
        <f t="shared" si="17"/>
        <v>1318000</v>
      </c>
      <c r="H35" s="112">
        <f t="shared" si="17"/>
        <v>111000</v>
      </c>
      <c r="I35" s="113">
        <f t="shared" si="17"/>
        <v>230300</v>
      </c>
      <c r="J35" s="112">
        <f t="shared" si="17"/>
        <v>474000</v>
      </c>
      <c r="K35" s="113">
        <f t="shared" si="17"/>
        <v>472987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585000</v>
      </c>
      <c r="Q35" s="113">
        <f>$I35      +$K35      +$M35      +$O35</f>
        <v>703287</v>
      </c>
      <c r="R35" s="58">
        <f>IF(($H35      =0),0,((($J35      -$H35      )/$H35      )*100))</f>
        <v>327.02702702702703</v>
      </c>
      <c r="S35" s="59">
        <f>IF(($I35      =0),0,((($K35      -$I35      )/$I35      )*100))</f>
        <v>105.37863656100738</v>
      </c>
      <c r="T35" s="58">
        <f>IF($E35   =0,0,($P35   /$E35   )*100)</f>
        <v>31.050955414012737</v>
      </c>
      <c r="U35" s="60">
        <f>IF($E35   =0,0,($Q35   /$E35   )*100)</f>
        <v>37.32945859872612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5000000</v>
      </c>
      <c r="C40" s="108"/>
      <c r="D40" s="108"/>
      <c r="E40" s="108">
        <f t="shared" si="18"/>
        <v>5000000</v>
      </c>
      <c r="F40" s="109">
        <v>5000000</v>
      </c>
      <c r="G40" s="110">
        <v>3000000</v>
      </c>
      <c r="H40" s="109"/>
      <c r="I40" s="110"/>
      <c r="J40" s="109">
        <v>1583000</v>
      </c>
      <c r="K40" s="110">
        <v>1376870</v>
      </c>
      <c r="L40" s="109"/>
      <c r="M40" s="110"/>
      <c r="N40" s="109"/>
      <c r="O40" s="110"/>
      <c r="P40" s="109">
        <f t="shared" si="19"/>
        <v>1583000</v>
      </c>
      <c r="Q40" s="110">
        <f t="shared" si="20"/>
        <v>1376870</v>
      </c>
      <c r="R40" s="54">
        <f t="shared" si="21"/>
        <v>0</v>
      </c>
      <c r="S40" s="55">
        <f t="shared" si="22"/>
        <v>0</v>
      </c>
      <c r="T40" s="54">
        <f t="shared" si="23"/>
        <v>31.66</v>
      </c>
      <c r="U40" s="56">
        <f t="shared" si="24"/>
        <v>27.537400000000002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5000000</v>
      </c>
      <c r="C42" s="111">
        <f>SUM(C37:C41)</f>
        <v>0</v>
      </c>
      <c r="D42" s="111"/>
      <c r="E42" s="111">
        <f t="shared" si="18"/>
        <v>5000000</v>
      </c>
      <c r="F42" s="112">
        <f t="shared" ref="F42:O42" si="25">SUM(F37:F41)</f>
        <v>5000000</v>
      </c>
      <c r="G42" s="113">
        <f t="shared" si="25"/>
        <v>3000000</v>
      </c>
      <c r="H42" s="112">
        <f t="shared" si="25"/>
        <v>0</v>
      </c>
      <c r="I42" s="113">
        <f t="shared" si="25"/>
        <v>0</v>
      </c>
      <c r="J42" s="112">
        <f t="shared" si="25"/>
        <v>1583000</v>
      </c>
      <c r="K42" s="113">
        <f t="shared" si="25"/>
        <v>1376870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1583000</v>
      </c>
      <c r="Q42" s="113">
        <f t="shared" si="20"/>
        <v>1376870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31.66</v>
      </c>
      <c r="U42" s="60">
        <f>IF((+$E37+$E40) =0,0,(Q42   /(+$E37+$E40) )*100)</f>
        <v>27.537400000000002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11240000</v>
      </c>
      <c r="C69" s="120">
        <f>SUM(C9:C16,C19:C25,C28:C31,C34,C37:C41,C44:C54,C57:C60,C63:C67)</f>
        <v>0</v>
      </c>
      <c r="D69" s="120"/>
      <c r="E69" s="120">
        <f t="shared" si="35"/>
        <v>11240000</v>
      </c>
      <c r="F69" s="121">
        <f t="shared" ref="F69:O69" si="43">SUM(F9:F16,F19:F25,F28:F31,F34,F37:F41,F44:F54,F57:F60,F63:F67)</f>
        <v>11240000</v>
      </c>
      <c r="G69" s="122">
        <f t="shared" si="43"/>
        <v>7817000</v>
      </c>
      <c r="H69" s="121">
        <f t="shared" si="43"/>
        <v>609000</v>
      </c>
      <c r="I69" s="122">
        <f t="shared" si="43"/>
        <v>729319</v>
      </c>
      <c r="J69" s="121">
        <f t="shared" si="43"/>
        <v>3140000</v>
      </c>
      <c r="K69" s="122">
        <f t="shared" si="43"/>
        <v>3257135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3749000</v>
      </c>
      <c r="Q69" s="122">
        <f t="shared" si="37"/>
        <v>3986454</v>
      </c>
      <c r="R69" s="67">
        <f t="shared" si="38"/>
        <v>415.59934318555014</v>
      </c>
      <c r="S69" s="68">
        <f t="shared" si="39"/>
        <v>346.59949898466925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33.354092526690394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35.466672597864765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11240000</v>
      </c>
      <c r="C75" s="120">
        <f>SUM(C9:C16,C19:C25,C28:C31,C34,C37:C41,C44:C54,C57:C60,C63:C67,C71:C72)</f>
        <v>0</v>
      </c>
      <c r="D75" s="120"/>
      <c r="E75" s="120">
        <f>$B75      +$C75      +$D75</f>
        <v>11240000</v>
      </c>
      <c r="F75" s="121">
        <f t="shared" ref="F75:O75" si="46">SUM(F9:F16,F19:F25,F28:F31,F34,F37:F41,F44:F54,F57:F60,F63:F67,F71:F72)</f>
        <v>11240000</v>
      </c>
      <c r="G75" s="122">
        <f t="shared" si="46"/>
        <v>7817000</v>
      </c>
      <c r="H75" s="121">
        <f t="shared" si="46"/>
        <v>609000</v>
      </c>
      <c r="I75" s="122">
        <f t="shared" si="46"/>
        <v>729319</v>
      </c>
      <c r="J75" s="121">
        <f t="shared" si="46"/>
        <v>3140000</v>
      </c>
      <c r="K75" s="122">
        <f t="shared" si="46"/>
        <v>3257135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3749000</v>
      </c>
      <c r="Q75" s="122">
        <f>$I75      +$K75      +$M75      +$O75</f>
        <v>3986454</v>
      </c>
      <c r="R75" s="67">
        <f>IF(($H75      =0),0,((($J75      -$H75      )/$H75      )*100))</f>
        <v>415.59934318555014</v>
      </c>
      <c r="S75" s="68">
        <f>IF(($I75      =0),0,((($K75      -$I75      )/$I75      )*100))</f>
        <v>346.59949898466925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33.354092526690394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35.466672597864765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125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126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127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128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129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132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133</v>
      </c>
    </row>
    <row r="118" spans="1:23" x14ac:dyDescent="0.25">
      <c r="A118" s="35" t="s">
        <v>134</v>
      </c>
    </row>
    <row r="119" spans="1:23" ht="13" x14ac:dyDescent="0.3">
      <c r="A119" s="35" t="s">
        <v>135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136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137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138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vKRTPzZijWqIoF0VzzqN4rbYaEbp0ILpWJytPUIxEZRvXhVCpie+gQmAkM60gvlQSgES20FAv9puqejQ6BHkSg==" saltValue="HlAtD8xmfRnjVwQQIVIoA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1900000</v>
      </c>
      <c r="C10" s="108"/>
      <c r="D10" s="108"/>
      <c r="E10" s="108">
        <f t="shared" ref="E10:E17" si="0">$B10      +$C10      +$D10</f>
        <v>1900000</v>
      </c>
      <c r="F10" s="109">
        <v>1900000</v>
      </c>
      <c r="G10" s="110">
        <v>1900000</v>
      </c>
      <c r="H10" s="109">
        <v>299000</v>
      </c>
      <c r="I10" s="110">
        <v>299065</v>
      </c>
      <c r="J10" s="109">
        <v>54000</v>
      </c>
      <c r="K10" s="110">
        <v>53319</v>
      </c>
      <c r="L10" s="109"/>
      <c r="M10" s="110"/>
      <c r="N10" s="109"/>
      <c r="O10" s="110"/>
      <c r="P10" s="109">
        <f t="shared" ref="P10:P17" si="1">$H10      +$J10      +$L10      +$N10</f>
        <v>353000</v>
      </c>
      <c r="Q10" s="110">
        <f t="shared" ref="Q10:Q17" si="2">$I10      +$K10      +$M10      +$O10</f>
        <v>352384</v>
      </c>
      <c r="R10" s="54">
        <f t="shared" ref="R10:R17" si="3">IF(($H10      =0),0,((($J10      -$H10      )/$H10      )*100))</f>
        <v>-81.939799331103686</v>
      </c>
      <c r="S10" s="55">
        <f t="shared" ref="S10:S17" si="4">IF(($I10      =0),0,((($K10      -$I10      )/$I10      )*100))</f>
        <v>-82.171434303579488</v>
      </c>
      <c r="T10" s="54">
        <f t="shared" ref="T10:T16" si="5">IF(($E10      =0),0,(($P10      /$E10      )*100))</f>
        <v>18.578947368421055</v>
      </c>
      <c r="U10" s="56">
        <f t="shared" ref="U10:U16" si="6">IF(($E10      =0),0,(($Q10      /$E10      )*100))</f>
        <v>18.546526315789475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62114000</v>
      </c>
      <c r="C14" s="108"/>
      <c r="D14" s="108"/>
      <c r="E14" s="108">
        <f t="shared" si="0"/>
        <v>62114000</v>
      </c>
      <c r="F14" s="109">
        <v>62114000</v>
      </c>
      <c r="G14" s="110">
        <v>54114000</v>
      </c>
      <c r="H14" s="109">
        <v>20081000</v>
      </c>
      <c r="I14" s="110">
        <v>20085936</v>
      </c>
      <c r="J14" s="109">
        <v>34033000</v>
      </c>
      <c r="K14" s="110">
        <v>28174795</v>
      </c>
      <c r="L14" s="109"/>
      <c r="M14" s="110"/>
      <c r="N14" s="109"/>
      <c r="O14" s="110"/>
      <c r="P14" s="109">
        <f t="shared" si="1"/>
        <v>54114000</v>
      </c>
      <c r="Q14" s="110">
        <f t="shared" si="2"/>
        <v>48260731</v>
      </c>
      <c r="R14" s="54">
        <f t="shared" si="3"/>
        <v>69.478611622927147</v>
      </c>
      <c r="S14" s="55">
        <f t="shared" si="4"/>
        <v>40.271257460941825</v>
      </c>
      <c r="T14" s="54">
        <f t="shared" si="5"/>
        <v>87.12045593585988</v>
      </c>
      <c r="U14" s="56">
        <f t="shared" si="6"/>
        <v>77.697026435264192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2000000</v>
      </c>
      <c r="C15" s="108"/>
      <c r="D15" s="108"/>
      <c r="E15" s="108">
        <f t="shared" si="0"/>
        <v>2000000</v>
      </c>
      <c r="F15" s="109">
        <v>2000000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>
        <v>47000000</v>
      </c>
      <c r="C16" s="108"/>
      <c r="D16" s="108"/>
      <c r="E16" s="108">
        <f t="shared" si="0"/>
        <v>47000000</v>
      </c>
      <c r="F16" s="109">
        <v>47000000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113014000</v>
      </c>
      <c r="C17" s="111">
        <f>SUM(C9:C16)</f>
        <v>0</v>
      </c>
      <c r="D17" s="111"/>
      <c r="E17" s="111">
        <f t="shared" si="0"/>
        <v>113014000</v>
      </c>
      <c r="F17" s="112">
        <f t="shared" ref="F17:O17" si="7">SUM(F9:F16)</f>
        <v>113014000</v>
      </c>
      <c r="G17" s="113">
        <f t="shared" si="7"/>
        <v>56014000</v>
      </c>
      <c r="H17" s="112">
        <f t="shared" si="7"/>
        <v>20380000</v>
      </c>
      <c r="I17" s="113">
        <f t="shared" si="7"/>
        <v>20385001</v>
      </c>
      <c r="J17" s="112">
        <f t="shared" si="7"/>
        <v>34087000</v>
      </c>
      <c r="K17" s="113">
        <f t="shared" si="7"/>
        <v>28228114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54467000</v>
      </c>
      <c r="Q17" s="113">
        <f t="shared" si="2"/>
        <v>48613115</v>
      </c>
      <c r="R17" s="58">
        <f t="shared" si="3"/>
        <v>67.257114818449466</v>
      </c>
      <c r="S17" s="59">
        <f t="shared" si="4"/>
        <v>38.474920849893508</v>
      </c>
      <c r="T17" s="58">
        <f>IF((SUM($E9:$E14))=0,0,(P17/(SUM($E9:$E14))*100))</f>
        <v>85.086074921111006</v>
      </c>
      <c r="U17" s="60">
        <f>IF((SUM($E9:$E14))=0,0,(Q17/(SUM($E9:$E14))*100))</f>
        <v>75.941380010622666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154895000</v>
      </c>
      <c r="C19" s="108"/>
      <c r="D19" s="108"/>
      <c r="E19" s="108">
        <f t="shared" ref="E19:E26" si="8">$B19      +$C19      +$D19</f>
        <v>154895000</v>
      </c>
      <c r="F19" s="109">
        <v>154895000</v>
      </c>
      <c r="G19" s="110">
        <v>116169000</v>
      </c>
      <c r="H19" s="109">
        <v>32601000</v>
      </c>
      <c r="I19" s="110">
        <v>32601760</v>
      </c>
      <c r="J19" s="109">
        <v>48675000</v>
      </c>
      <c r="K19" s="110">
        <v>48675298</v>
      </c>
      <c r="L19" s="109"/>
      <c r="M19" s="110"/>
      <c r="N19" s="109"/>
      <c r="O19" s="110"/>
      <c r="P19" s="109">
        <f t="shared" ref="P19:P26" si="9">$H19      +$J19      +$L19      +$N19</f>
        <v>81276000</v>
      </c>
      <c r="Q19" s="110">
        <f t="shared" ref="Q19:Q26" si="10">$I19      +$K19      +$M19      +$O19</f>
        <v>81277058</v>
      </c>
      <c r="R19" s="54">
        <f t="shared" ref="R19:R26" si="11">IF(($H19      =0),0,((($J19      -$H19      )/$H19      )*100))</f>
        <v>49.305236035704425</v>
      </c>
      <c r="S19" s="55">
        <f t="shared" ref="S19:S26" si="12">IF(($I19      =0),0,((($K19      -$I19      )/$I19      )*100))</f>
        <v>49.302669549128638</v>
      </c>
      <c r="T19" s="54">
        <f t="shared" ref="T19:T25" si="13">IF(($E19      =0),0,(($P19      /$E19      )*100))</f>
        <v>52.471674360050358</v>
      </c>
      <c r="U19" s="56">
        <f t="shared" ref="U19:U25" si="14">IF(($E19      =0),0,(($Q19      /$E19      )*100))</f>
        <v>52.472357403402306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154895000</v>
      </c>
      <c r="C26" s="111">
        <f>SUM(C19:C25)</f>
        <v>0</v>
      </c>
      <c r="D26" s="111"/>
      <c r="E26" s="111">
        <f t="shared" si="8"/>
        <v>154895000</v>
      </c>
      <c r="F26" s="112">
        <f t="shared" ref="F26:O26" si="15">SUM(F19:F25)</f>
        <v>154895000</v>
      </c>
      <c r="G26" s="113">
        <f t="shared" si="15"/>
        <v>116169000</v>
      </c>
      <c r="H26" s="112">
        <f t="shared" si="15"/>
        <v>32601000</v>
      </c>
      <c r="I26" s="113">
        <f t="shared" si="15"/>
        <v>32601760</v>
      </c>
      <c r="J26" s="112">
        <f t="shared" si="15"/>
        <v>48675000</v>
      </c>
      <c r="K26" s="113">
        <f t="shared" si="15"/>
        <v>48675298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81276000</v>
      </c>
      <c r="Q26" s="113">
        <f t="shared" si="10"/>
        <v>81277058</v>
      </c>
      <c r="R26" s="58">
        <f t="shared" si="11"/>
        <v>49.305236035704425</v>
      </c>
      <c r="S26" s="59">
        <f t="shared" si="12"/>
        <v>49.302669549128638</v>
      </c>
      <c r="T26" s="58">
        <f>IF(($E26-$E21-$E25)   =0,0,($P26   /($E26-$E21-$E25)   )*100)</f>
        <v>52.471674360050358</v>
      </c>
      <c r="U26" s="60">
        <f>IF(($E26-$E21-$E25)   =0,0,($Q26   /($E26-$E21-$E25)   )*100)</f>
        <v>52.472357403402306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2049000</v>
      </c>
      <c r="C34" s="108"/>
      <c r="D34" s="108"/>
      <c r="E34" s="108">
        <f>$B34      +$C34      +$D34</f>
        <v>2049000</v>
      </c>
      <c r="F34" s="109">
        <v>2049000</v>
      </c>
      <c r="G34" s="110">
        <v>1434000</v>
      </c>
      <c r="H34" s="109"/>
      <c r="I34" s="110"/>
      <c r="J34" s="109">
        <v>578000</v>
      </c>
      <c r="K34" s="110">
        <v>577640</v>
      </c>
      <c r="L34" s="109"/>
      <c r="M34" s="110"/>
      <c r="N34" s="109"/>
      <c r="O34" s="110"/>
      <c r="P34" s="109">
        <f>$H34      +$J34      +$L34      +$N34</f>
        <v>578000</v>
      </c>
      <c r="Q34" s="110">
        <f>$I34      +$K34      +$M34      +$O34</f>
        <v>577640</v>
      </c>
      <c r="R34" s="54">
        <f>IF(($H34      =0),0,((($J34      -$H34      )/$H34      )*100))</f>
        <v>0</v>
      </c>
      <c r="S34" s="55">
        <f>IF(($I34      =0),0,((($K34      -$I34      )/$I34      )*100))</f>
        <v>0</v>
      </c>
      <c r="T34" s="54">
        <f>IF(($E34      =0),0,(($P34      /$E34      )*100))</f>
        <v>28.208882381649588</v>
      </c>
      <c r="U34" s="56">
        <f>IF(($E34      =0),0,(($Q34      /$E34      )*100))</f>
        <v>28.191312835529526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2049000</v>
      </c>
      <c r="C35" s="111">
        <f>C34</f>
        <v>0</v>
      </c>
      <c r="D35" s="111"/>
      <c r="E35" s="111">
        <f>$B35      +$C35      +$D35</f>
        <v>2049000</v>
      </c>
      <c r="F35" s="112">
        <f t="shared" ref="F35:O35" si="17">F34</f>
        <v>2049000</v>
      </c>
      <c r="G35" s="113">
        <f t="shared" si="17"/>
        <v>1434000</v>
      </c>
      <c r="H35" s="112">
        <f t="shared" si="17"/>
        <v>0</v>
      </c>
      <c r="I35" s="113">
        <f t="shared" si="17"/>
        <v>0</v>
      </c>
      <c r="J35" s="112">
        <f t="shared" si="17"/>
        <v>578000</v>
      </c>
      <c r="K35" s="113">
        <f t="shared" si="17"/>
        <v>577640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578000</v>
      </c>
      <c r="Q35" s="113">
        <f>$I35      +$K35      +$M35      +$O35</f>
        <v>577640</v>
      </c>
      <c r="R35" s="58">
        <f>IF(($H35      =0),0,((($J35      -$H35      )/$H35      )*100))</f>
        <v>0</v>
      </c>
      <c r="S35" s="59">
        <f>IF(($I35      =0),0,((($K35      -$I35      )/$I35      )*100))</f>
        <v>0</v>
      </c>
      <c r="T35" s="58">
        <f>IF($E35   =0,0,($P35   /$E35   )*100)</f>
        <v>28.208882381649588</v>
      </c>
      <c r="U35" s="60">
        <f>IF($E35   =0,0,($Q35   /$E35   )*100)</f>
        <v>28.191312835529526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4062000</v>
      </c>
      <c r="C38" s="108"/>
      <c r="D38" s="108"/>
      <c r="E38" s="108">
        <f t="shared" si="18"/>
        <v>4062000</v>
      </c>
      <c r="F38" s="109">
        <v>3693000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4062000</v>
      </c>
      <c r="C42" s="111">
        <f>SUM(C37:C41)</f>
        <v>0</v>
      </c>
      <c r="D42" s="111"/>
      <c r="E42" s="111">
        <f t="shared" si="18"/>
        <v>4062000</v>
      </c>
      <c r="F42" s="112">
        <f t="shared" ref="F42:O42" si="25">SUM(F37:F41)</f>
        <v>3693000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72500000</v>
      </c>
      <c r="C53" s="108"/>
      <c r="D53" s="108"/>
      <c r="E53" s="108">
        <f t="shared" si="26"/>
        <v>72500000</v>
      </c>
      <c r="F53" s="109">
        <v>72500000</v>
      </c>
      <c r="G53" s="110">
        <v>60000000</v>
      </c>
      <c r="H53" s="109">
        <v>17655000</v>
      </c>
      <c r="I53" s="110">
        <v>17655945</v>
      </c>
      <c r="J53" s="109">
        <v>23158000</v>
      </c>
      <c r="K53" s="110">
        <v>25230860</v>
      </c>
      <c r="L53" s="109"/>
      <c r="M53" s="110"/>
      <c r="N53" s="109"/>
      <c r="O53" s="110"/>
      <c r="P53" s="109">
        <f t="shared" si="27"/>
        <v>40813000</v>
      </c>
      <c r="Q53" s="110">
        <f t="shared" si="28"/>
        <v>42886805</v>
      </c>
      <c r="R53" s="54">
        <f t="shared" si="29"/>
        <v>31.169640328518831</v>
      </c>
      <c r="S53" s="55">
        <f t="shared" si="30"/>
        <v>42.902914570701256</v>
      </c>
      <c r="T53" s="54">
        <f t="shared" si="31"/>
        <v>56.293793103448273</v>
      </c>
      <c r="U53" s="56">
        <f t="shared" si="32"/>
        <v>59.154213793103452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72500000</v>
      </c>
      <c r="C55" s="111">
        <f>SUM(C44:C54)</f>
        <v>0</v>
      </c>
      <c r="D55" s="111"/>
      <c r="E55" s="111">
        <f t="shared" si="26"/>
        <v>72500000</v>
      </c>
      <c r="F55" s="112">
        <f t="shared" ref="F55:O55" si="33">SUM(F44:F54)</f>
        <v>72500000</v>
      </c>
      <c r="G55" s="113">
        <f t="shared" si="33"/>
        <v>60000000</v>
      </c>
      <c r="H55" s="112">
        <f t="shared" si="33"/>
        <v>17655000</v>
      </c>
      <c r="I55" s="113">
        <f t="shared" si="33"/>
        <v>17655945</v>
      </c>
      <c r="J55" s="112">
        <f t="shared" si="33"/>
        <v>23158000</v>
      </c>
      <c r="K55" s="113">
        <f t="shared" si="33"/>
        <v>25230860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40813000</v>
      </c>
      <c r="Q55" s="113">
        <f t="shared" si="28"/>
        <v>42886805</v>
      </c>
      <c r="R55" s="58">
        <f t="shared" si="29"/>
        <v>31.169640328518831</v>
      </c>
      <c r="S55" s="59">
        <f t="shared" si="30"/>
        <v>42.902914570701256</v>
      </c>
      <c r="T55" s="58">
        <f>IF((+$E45+$E47+$E49+$E50+$E53) =0,0,(P55   /(+$E45+$E47+$E49+$E50+$E53) )*100)</f>
        <v>56.293793103448273</v>
      </c>
      <c r="U55" s="60">
        <f>IF((+$E45+$E47+$E49+$E50+$E53) =0,0,(Q55   /(+$E45+$E47+$E49+$E50+$E53) )*100)</f>
        <v>59.154213793103452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346520000</v>
      </c>
      <c r="C69" s="120">
        <f>SUM(C9:C16,C19:C25,C28:C31,C34,C37:C41,C44:C54,C57:C60,C63:C67)</f>
        <v>0</v>
      </c>
      <c r="D69" s="120"/>
      <c r="E69" s="120">
        <f t="shared" si="35"/>
        <v>346520000</v>
      </c>
      <c r="F69" s="121">
        <f t="shared" ref="F69:O69" si="43">SUM(F9:F16,F19:F25,F28:F31,F34,F37:F41,F44:F54,F57:F60,F63:F67)</f>
        <v>346151000</v>
      </c>
      <c r="G69" s="122">
        <f t="shared" si="43"/>
        <v>233617000</v>
      </c>
      <c r="H69" s="121">
        <f t="shared" si="43"/>
        <v>70636000</v>
      </c>
      <c r="I69" s="122">
        <f t="shared" si="43"/>
        <v>70642706</v>
      </c>
      <c r="J69" s="121">
        <f t="shared" si="43"/>
        <v>106498000</v>
      </c>
      <c r="K69" s="122">
        <f t="shared" si="43"/>
        <v>102711912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177134000</v>
      </c>
      <c r="Q69" s="122">
        <f t="shared" si="37"/>
        <v>173354618</v>
      </c>
      <c r="R69" s="67">
        <f t="shared" si="38"/>
        <v>50.770145534854748</v>
      </c>
      <c r="S69" s="68">
        <f t="shared" si="39"/>
        <v>45.396344245363416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60.360937510648881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59.073059177122452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346520000</v>
      </c>
      <c r="C75" s="120">
        <f>SUM(C9:C16,C19:C25,C28:C31,C34,C37:C41,C44:C54,C57:C60,C63:C67,C71:C72)</f>
        <v>0</v>
      </c>
      <c r="D75" s="120"/>
      <c r="E75" s="120">
        <f>$B75      +$C75      +$D75</f>
        <v>346520000</v>
      </c>
      <c r="F75" s="121">
        <f t="shared" ref="F75:O75" si="46">SUM(F9:F16,F19:F25,F28:F31,F34,F37:F41,F44:F54,F57:F60,F63:F67,F71:F72)</f>
        <v>346151000</v>
      </c>
      <c r="G75" s="122">
        <f t="shared" si="46"/>
        <v>233617000</v>
      </c>
      <c r="H75" s="121">
        <f t="shared" si="46"/>
        <v>70636000</v>
      </c>
      <c r="I75" s="122">
        <f t="shared" si="46"/>
        <v>70642706</v>
      </c>
      <c r="J75" s="121">
        <f t="shared" si="46"/>
        <v>106498000</v>
      </c>
      <c r="K75" s="122">
        <f t="shared" si="46"/>
        <v>102711912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177134000</v>
      </c>
      <c r="Q75" s="122">
        <f>$I75      +$K75      +$M75      +$O75</f>
        <v>173354618</v>
      </c>
      <c r="R75" s="67">
        <f>IF(($H75      =0),0,((($J75      -$H75      )/$H75      )*100))</f>
        <v>50.770145534854748</v>
      </c>
      <c r="S75" s="68">
        <f>IF(($I75      =0),0,((($K75      -$I75      )/$I75      )*100))</f>
        <v>45.396344245363416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60.360937510648881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59.073059177122452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125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126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127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128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129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132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133</v>
      </c>
    </row>
    <row r="118" spans="1:23" x14ac:dyDescent="0.25">
      <c r="A118" s="35" t="s">
        <v>134</v>
      </c>
    </row>
    <row r="119" spans="1:23" ht="13" x14ac:dyDescent="0.3">
      <c r="A119" s="35" t="s">
        <v>135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136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137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138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HVa1JfShtjBMOmvIqG/wJMpfId06p5ut1bLJk22fXqfzp2h5t+9eFR/hkIoAIi34jOEOszgJ4x3NXyIw0D4foQ==" saltValue="+RSzHFLSLeaZlFPdrYzmy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6C10D0F-FFFD-4CFB-A773-F1BE40DA639B}"/>
</file>

<file path=customXml/itemProps2.xml><?xml version="1.0" encoding="utf-8"?>
<ds:datastoreItem xmlns:ds="http://schemas.openxmlformats.org/officeDocument/2006/customXml" ds:itemID="{0D948731-861B-4D21-98B3-49F4A2DEC53B}"/>
</file>

<file path=customXml/itemProps3.xml><?xml version="1.0" encoding="utf-8"?>
<ds:datastoreItem xmlns:ds="http://schemas.openxmlformats.org/officeDocument/2006/customXml" ds:itemID="{710BA556-3C95-4971-A950-CB96D3F9F5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Summary</vt:lpstr>
      <vt:lpstr>EKU</vt:lpstr>
      <vt:lpstr>JHB</vt:lpstr>
      <vt:lpstr>TSH</vt:lpstr>
      <vt:lpstr>GT421</vt:lpstr>
      <vt:lpstr>GT422</vt:lpstr>
      <vt:lpstr>GT423</vt:lpstr>
      <vt:lpstr>DC42</vt:lpstr>
      <vt:lpstr>GT481</vt:lpstr>
      <vt:lpstr>GT484</vt:lpstr>
      <vt:lpstr>GT485</vt:lpstr>
      <vt:lpstr>DC48</vt:lpstr>
      <vt:lpstr>'DC42'!Print_Area</vt:lpstr>
      <vt:lpstr>'DC48'!Print_Area</vt:lpstr>
      <vt:lpstr>EKU!Print_Area</vt:lpstr>
      <vt:lpstr>'GT421'!Print_Area</vt:lpstr>
      <vt:lpstr>'GT422'!Print_Area</vt:lpstr>
      <vt:lpstr>'GT423'!Print_Area</vt:lpstr>
      <vt:lpstr>'GT481'!Print_Area</vt:lpstr>
      <vt:lpstr>'GT484'!Print_Area</vt:lpstr>
      <vt:lpstr>'GT485'!Print_Area</vt:lpstr>
      <vt:lpstr>JHB!Print_Area</vt:lpstr>
      <vt:lpstr>Summary!Print_Area</vt:lpstr>
      <vt:lpstr>TSH!Print_Area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2026-02-06T09:15:30Z</dcterms:created>
  <dcterms:modified xsi:type="dcterms:W3CDTF">2026-02-06T09:21:47Z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